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مسار العمل" sheetId="1" state="visible" r:id="rId3"/>
    <sheet name="المشكلات" sheetId="2" state="visible" r:id="rId4"/>
    <sheet name="الأسباب الجذرية" sheetId="3" state="visible" r:id="rId5"/>
    <sheet name="الحلول" sheetId="4" state="visible" r:id="rId6"/>
    <sheet name="تغييرات العملية" sheetId="5" state="visible" r:id="rId7"/>
    <sheet name="النتائج" sheetId="6" state="visible" r:id="rId8"/>
    <sheet name="المخرجات" sheetId="7" state="visible" r:id="rId9"/>
    <sheet name="ربط التنفيذ" sheetId="8" state="visible" r:id="rId10"/>
    <sheet name="قراءات النتائج" sheetId="9" state="visible" r:id="rId11"/>
    <sheet name="خطة الضبط" sheetId="10" state="visible" r:id="rId12"/>
    <sheet name="التتبع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<sst xmlns="http://schemas.openxmlformats.org/spreadsheetml/2006/main" count="227" uniqueCount="162">
  <si>
    <t xml:space="preserve">متوافق: من المشكلة إلى النتيجة، المنهج الكامل</t>
  </si>
  <si>
    <t xml:space="preserve">حل المشكلات موصولًا بتنفيذ المشاريع</t>
  </si>
  <si>
    <t xml:space="preserve">الخلايا الزرقاء لك لتعبئتها. والخلايا الرمادية تُحسب تلقائيًا. والصفوف الأولى مثال: استبدلها ببياناتك.</t>
  </si>
  <si>
    <t xml:space="preserve">مجموعة أرقام واحدة من البداية إلى النهاية: P للمشكلة، و RC للسبب الجذري، و S للحل، و C لتغيير العملية، و D للمُخرج، و O للنتيجة. وضع الأرقام نفسها في قائمة متطلبات Agile أو هيكل تجزئة العمل في PMI.</t>
  </si>
  <si>
    <t xml:space="preserve">الخطوة</t>
  </si>
  <si>
    <t xml:space="preserve">ما تفعله</t>
  </si>
  <si>
    <t xml:space="preserve">الورقة</t>
  </si>
  <si>
    <t xml:space="preserve">البوابة</t>
  </si>
  <si>
    <t xml:space="preserve">حالة البوابة</t>
  </si>
  <si>
    <t xml:space="preserve">1. حدّد المشكلة</t>
  </si>
  <si>
    <t xml:space="preserve">ضع رقمًا لما هو خاطئ، ومستهدفًا.</t>
  </si>
  <si>
    <t xml:space="preserve">المشكلات</t>
  </si>
  <si>
    <t xml:space="preserve">يوافق مالك العملية على المشكلة والرقم.</t>
  </si>
  <si>
    <t xml:space="preserve">2. اعثر على السبب الجذري</t>
  </si>
  <si>
    <t xml:space="preserve">اسأل «لماذا» حتى تصل إلى ما يمكن إصلاحه.</t>
  </si>
  <si>
    <t xml:space="preserve">الأسباب الجذرية</t>
  </si>
  <si>
    <t xml:space="preserve">كل سبب جذري مُثبت بالبيانات، لا بالرأي.</t>
  </si>
  <si>
    <t xml:space="preserve">3. اختر الحل</t>
  </si>
  <si>
    <t xml:space="preserve">اختر ما يزيل السبب، وصمّم خطوات الوضع المستهدف.</t>
  </si>
  <si>
    <t xml:space="preserve">الحلول، تغييرات العملية، النتائج</t>
  </si>
  <si>
    <t xml:space="preserve">يعتمد الراعي الحلول والنتائج المستهدفة.</t>
  </si>
  <si>
    <t xml:space="preserve">4. نفّذه كمشروع</t>
  </si>
  <si>
    <t xml:space="preserve">حوّل كل حل إلى مجموعات قصص أو حزم عمل، ثم نفّذ على سبرنتات أو بخطة.</t>
  </si>
  <si>
    <t xml:space="preserve">ربط التنفيذ، المخرجات</t>
  </si>
  <si>
    <t xml:space="preserve">كل مجموعة قصص أو حزمة عمل تحدد الحل والنتيجة التي تخدمها.</t>
  </si>
  <si>
    <t xml:space="preserve">5. قِس النتيجة</t>
  </si>
  <si>
    <t xml:space="preserve">سُلّمت المخرجات؛ تحقّق من أن الرقم تحرّك.</t>
  </si>
  <si>
    <t xml:space="preserve">قراءات النتائج، النتائج</t>
  </si>
  <si>
    <t xml:space="preserve">وصل المقياس إلى المستهدف، أو للفرق إجراء.</t>
  </si>
  <si>
    <t xml:space="preserve">6. حافظ على المكسب</t>
  </si>
  <si>
    <t xml:space="preserve">يتابع مالك العملية طريقة العمل الجديدة حتى لا تتراجع.</t>
  </si>
  <si>
    <t xml:space="preserve">خطة الضبط، التتبع</t>
  </si>
  <si>
    <t xml:space="preserve">يتولى مالك العملية خطة الضبط، ويُغلق المشروع.</t>
  </si>
  <si>
    <t xml:space="preserve">التنفيذ: تدخل مجموعات القصص أو حزم العمل إلى حقيبة Agile (قائمة متطلبات المنتج، مع رقم النتيجة) أو سجلات PMI (هيكل تجزئة العمل).</t>
  </si>
  <si>
    <t xml:space="preserve">نموذج من إعداد متوافق. يربط حل المشكلات وإعادة هندسة العمليات بحقيبتي PMI و Agile، لتخدم كل المخرجات نتيجة مقيسة.</t>
  </si>
  <si>
    <t xml:space="preserve">الخطوات: حدّد المشكلة</t>
  </si>
  <si>
    <t xml:space="preserve">رقم المشكلة</t>
  </si>
  <si>
    <t xml:space="preserve">المشكلة (ما الخطأ)</t>
  </si>
  <si>
    <t xml:space="preserve">العملية</t>
  </si>
  <si>
    <t xml:space="preserve">المقياس</t>
  </si>
  <si>
    <t xml:space="preserve">اليوم</t>
  </si>
  <si>
    <t xml:space="preserve">المستهدف</t>
  </si>
  <si>
    <t xml:space="preserve">الموعد</t>
  </si>
  <si>
    <t xml:space="preserve">مالك العملية</t>
  </si>
  <si>
    <t xml:space="preserve">وافق المالك؟</t>
  </si>
  <si>
    <t xml:space="preserve">كلفة عدم التغيير (شهريًا)</t>
  </si>
  <si>
    <t xml:space="preserve">الأسباب المُثبتة</t>
  </si>
  <si>
    <t xml:space="preserve">P-01</t>
  </si>
  <si>
    <t xml:space="preserve">فتح الحساب يستغرق 45 دقيقة وغالبًا زيارتين</t>
  </si>
  <si>
    <t xml:space="preserve">فتح الحساب</t>
  </si>
  <si>
    <t xml:space="preserve">الدقائق لكل حساب</t>
  </si>
  <si>
    <t xml:space="preserve">الربع الثاني</t>
  </si>
  <si>
    <t xml:space="preserve">رئيس عمليات الفروع</t>
  </si>
  <si>
    <t xml:space="preserve">نعم</t>
  </si>
  <si>
    <t xml:space="preserve">الخطوات: اعثر على السبب الجذري</t>
  </si>
  <si>
    <t xml:space="preserve">رقم السبب</t>
  </si>
  <si>
    <t xml:space="preserve">المجال</t>
  </si>
  <si>
    <t xml:space="preserve">السبب الجذري</t>
  </si>
  <si>
    <t xml:space="preserve">الدليل (بيانات)</t>
  </si>
  <si>
    <t xml:space="preserve">نسبته من المشكلة (%)</t>
  </si>
  <si>
    <t xml:space="preserve">مُثبت بالبيانات؟</t>
  </si>
  <si>
    <t xml:space="preserve">RC-01</t>
  </si>
  <si>
    <t xml:space="preserve">الأنظمة</t>
  </si>
  <si>
    <t xml:space="preserve">تُكتب بيانات الهوية يدويًا في نظامين</t>
  </si>
  <si>
    <t xml:space="preserve">ملف من كل 6 ملفات فيه خطأ كتابي</t>
  </si>
  <si>
    <t xml:space="preserve">RC-02</t>
  </si>
  <si>
    <t xml:space="preserve">السياسات والقواعد</t>
  </si>
  <si>
    <t xml:space="preserve">توقيعان لكل حساب، حتى منخفض المخاطر</t>
  </si>
  <si>
    <t xml:space="preserve">مراجعة السياسة و200 ملف</t>
  </si>
  <si>
    <t xml:space="preserve">الحلول</t>
  </si>
  <si>
    <t xml:space="preserve">الخطوات: اختر الحل</t>
  </si>
  <si>
    <t xml:space="preserve">الأولوية: أثر 4-5 وجهد 1-2 مكسب سريع؛ وأثر 4-5 وجهد 3-5 مشروع كبير؛ وأثر 1-3 وجهد 1-2 تحسين بسيط؛ والباقي يُتجنّب.</t>
  </si>
  <si>
    <t xml:space="preserve">رقم الحل</t>
  </si>
  <si>
    <t xml:space="preserve">الحل</t>
  </si>
  <si>
    <t xml:space="preserve">الأثر (1-5)</t>
  </si>
  <si>
    <t xml:space="preserve">الجهد (1-5)</t>
  </si>
  <si>
    <t xml:space="preserve">الأولوية</t>
  </si>
  <si>
    <t xml:space="preserve">معتمد؟</t>
  </si>
  <si>
    <t xml:space="preserve">طريقة التنفيذ</t>
  </si>
  <si>
    <t xml:space="preserve">S-01</t>
  </si>
  <si>
    <t xml:space="preserve">مسح الهوية مرة واحدة وإرسال البيانات إلى النظامين</t>
  </si>
  <si>
    <t xml:space="preserve">رشيق (Agile)</t>
  </si>
  <si>
    <t xml:space="preserve">S-02</t>
  </si>
  <si>
    <t xml:space="preserve">توقيع واحد للحسابات منخفضة المخاطر</t>
  </si>
  <si>
    <t xml:space="preserve">نفّذه مباشرة</t>
  </si>
  <si>
    <t xml:space="preserve">تغييرات العملية</t>
  </si>
  <si>
    <t xml:space="preserve">الدقائق الموفّرة لكل حساب</t>
  </si>
  <si>
    <t xml:space="preserve">رقم التغيير</t>
  </si>
  <si>
    <t xml:space="preserve">خطوة الوضع الحالي</t>
  </si>
  <si>
    <t xml:space="preserve">التغيير</t>
  </si>
  <si>
    <t xml:space="preserve">خطوة الوضع المستهدف</t>
  </si>
  <si>
    <t xml:space="preserve">الدقائق الموفّرة</t>
  </si>
  <si>
    <t xml:space="preserve">المتطلب أو قصة المستخدم</t>
  </si>
  <si>
    <t xml:space="preserve">C-01</t>
  </si>
  <si>
    <t xml:space="preserve">يكتب الموظف بيانات الهوية في نظامين</t>
  </si>
  <si>
    <t xml:space="preserve">أتمتة</t>
  </si>
  <si>
    <t xml:space="preserve">تُمسح الهوية مرة واحدة وتصل البيانات إلى النظامين</t>
  </si>
  <si>
    <t xml:space="preserve">US-01</t>
  </si>
  <si>
    <t xml:space="preserve">C-02</t>
  </si>
  <si>
    <t xml:space="preserve">يوقّع المشرف على كل حساب جديد</t>
  </si>
  <si>
    <t xml:space="preserve">إزالة</t>
  </si>
  <si>
    <t xml:space="preserve">يوقّع المشرف على الحسابات عالية المخاطر فقط</t>
  </si>
  <si>
    <t xml:space="preserve">تحديث السياسة</t>
  </si>
  <si>
    <t xml:space="preserve">النتائج</t>
  </si>
  <si>
    <t xml:space="preserve">الخطوات: قِس النتيجة</t>
  </si>
  <si>
    <t xml:space="preserve">التقدم يُحسب في الاتجاهين: (قبل − آخر قراءة) ÷ (قبل − المستهدف). و100% أو أكثر يعني تحقق المستهدف.</t>
  </si>
  <si>
    <t xml:space="preserve">رقم النتيجة</t>
  </si>
  <si>
    <t xml:space="preserve">النتيجة (ما يتغير في الأعمال)</t>
  </si>
  <si>
    <t xml:space="preserve">قبل</t>
  </si>
  <si>
    <t xml:space="preserve">آخر قراءة</t>
  </si>
  <si>
    <t xml:space="preserve">التقدم (%)</t>
  </si>
  <si>
    <t xml:space="preserve">تحقق؟</t>
  </si>
  <si>
    <t xml:space="preserve">مالك النتيجة</t>
  </si>
  <si>
    <t xml:space="preserve">O-01</t>
  </si>
  <si>
    <t xml:space="preserve">فتح حساب أسرع</t>
  </si>
  <si>
    <t xml:space="preserve">المخرجات</t>
  </si>
  <si>
    <t xml:space="preserve">الخطوات: نفّذه كمشروع</t>
  </si>
  <si>
    <t xml:space="preserve">رقم المُخرج</t>
  </si>
  <si>
    <t xml:space="preserve">المُخرج (ما نسلّمه)</t>
  </si>
  <si>
    <t xml:space="preserve">تاريخ التسليم</t>
  </si>
  <si>
    <t xml:space="preserve">قَبِله</t>
  </si>
  <si>
    <t xml:space="preserve">الحالة</t>
  </si>
  <si>
    <t xml:space="preserve">D-01</t>
  </si>
  <si>
    <t xml:space="preserve">مسح الهوية يعمل في كل الفروع</t>
  </si>
  <si>
    <t xml:space="preserve">قيد التنفيذ</t>
  </si>
  <si>
    <t xml:space="preserve">D-02</t>
  </si>
  <si>
    <t xml:space="preserve">قاعدة التوقيع الجديدة نافذة</t>
  </si>
  <si>
    <t xml:space="preserve">رئيس الالتزام</t>
  </si>
  <si>
    <t xml:space="preserve">سُلّم</t>
  </si>
  <si>
    <t xml:space="preserve">ربط التنفيذ</t>
  </si>
  <si>
    <t xml:space="preserve">مجموعة القصص أو حزمة العمل</t>
  </si>
  <si>
    <t xml:space="preserve">المسؤول</t>
  </si>
  <si>
    <t xml:space="preserve">السبرنت أو التاريخ</t>
  </si>
  <si>
    <t xml:space="preserve">مربوط؟</t>
  </si>
  <si>
    <t xml:space="preserve">فتح الحساب: مسح الهوية</t>
  </si>
  <si>
    <t xml:space="preserve">مالك المنتج</t>
  </si>
  <si>
    <t xml:space="preserve">السبرنت 1 إلى 3</t>
  </si>
  <si>
    <t xml:space="preserve">قراءات النتائج</t>
  </si>
  <si>
    <t xml:space="preserve">التاريخ</t>
  </si>
  <si>
    <t xml:space="preserve">القراءة</t>
  </si>
  <si>
    <t xml:space="preserve">تعليق</t>
  </si>
  <si>
    <t xml:space="preserve">مسح الهوية في 10 فروع</t>
  </si>
  <si>
    <t xml:space="preserve">خطة الضبط</t>
  </si>
  <si>
    <t xml:space="preserve">الخطوات: حافظ على المكسب</t>
  </si>
  <si>
    <t xml:space="preserve">ما نراقبه</t>
  </si>
  <si>
    <t xml:space="preserve">الحد</t>
  </si>
  <si>
    <t xml:space="preserve">التكرار</t>
  </si>
  <si>
    <t xml:space="preserve">من يتابع</t>
  </si>
  <si>
    <t xml:space="preserve">إذا تجاوز الحد</t>
  </si>
  <si>
    <t xml:space="preserve">سُلّم لمالك العملية؟</t>
  </si>
  <si>
    <t xml:space="preserve">زمن فتح الحساب</t>
  </si>
  <si>
    <t xml:space="preserve">أكثر من 20 دقيقة في أي يوم</t>
  </si>
  <si>
    <t xml:space="preserve">يوميًا</t>
  </si>
  <si>
    <t xml:space="preserve">عمليات الفروع</t>
  </si>
  <si>
    <t xml:space="preserve">مراجعة ملفات اليوم والاتصال بمالك العملية</t>
  </si>
  <si>
    <t xml:space="preserve">لا</t>
  </si>
  <si>
    <t xml:space="preserve">التتبع</t>
  </si>
  <si>
    <t xml:space="preserve">تُملأ تلقائيًا من الأوراق الأخرى: سطر لكل نتيجة، من المشكلة إلى خطة الضبط.</t>
  </si>
  <si>
    <t xml:space="preserve">الحلول المعتمدة</t>
  </si>
  <si>
    <t xml:space="preserve">مجموعات القصص أو حزم العمل</t>
  </si>
  <si>
    <t xml:space="preserve">المخرجات المسلّمة</t>
  </si>
  <si>
    <t xml:space="preserve">سُلّمت خطة الضبط؟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</si>
</sst>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0%"/>
    <numFmt numFmtId="168" formatCode="dd\ mmm\ 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1F6F6D"/>
      <name val="Arial"/>
      <family val="0"/>
      <charset val="1"/>
    </font>
    <font>
      <i val="true"/>
      <sz val="9"/>
      <color rgb="FF5F6B6B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6F6D"/>
        <bgColor rgb="FF008080"/>
      </patternFill>
    </fill>
    <fill>
      <patternFill patternType="solid">
        <fgColor rgb="FFF2F2F2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EDEDED"/>
        </patternFill>
      </fill>
    </dxf>
    <dxf>
      <fill>
        <patternFill>
          <bgColor rgb="FFFFF1CC"/>
        </patternFill>
      </fill>
    </dxf>
    <dxf>
      <fill>
        <patternFill>
          <bgColor rgb="FFD9F2E3"/>
        </patternFill>
      </fill>
    </dxf>
    <dxf>
      <fill>
        <patternFill>
          <bgColor rgb="FFDDEBF7"/>
        </patternFill>
      </fill>
    </dxf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08080"/>
      <rgbColor rgb="FF9999FF"/>
      <rgbColor rgb="FF993366"/>
      <rgbColor rgb="FFFFF1CC"/>
      <rgbColor rgb="FFDDEBF7"/>
      <rgbColor rgb="FF660066"/>
      <rgbColor rgb="FFFF8080"/>
      <rgbColor rgb="FF0066CC"/>
      <rgbColor rgb="FFEDED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F2E3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F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TWAFIQ_Problem_to_Outcome_AR.xlsx" TargetMode="External"/><Relationship Id="rId2" Type="http://schemas.openxmlformats.org/officeDocument/2006/relationships/hyperlink" Target="MTWAFIQ_Problem_to_Outcome_AR.xlsx" TargetMode="External"/><Relationship Id="rId3" Type="http://schemas.openxmlformats.org/officeDocument/2006/relationships/hyperlink" Target="MTWAFIQ_Problem_to_Outcome_AR.xlsx" TargetMode="External"/><Relationship Id="rId4" Type="http://schemas.openxmlformats.org/officeDocument/2006/relationships/hyperlink" Target="MTWAFIQ_Problem_to_Outcome_AR.xlsx" TargetMode="External"/><Relationship Id="rId5" Type="http://schemas.openxmlformats.org/officeDocument/2006/relationships/hyperlink" Target="MTWAFIQ_Problem_to_Outcome_AR.xlsx" TargetMode="External"/><Relationship Id="rId6" Type="http://schemas.openxmlformats.org/officeDocument/2006/relationships/hyperlink" Target="MTWAFIQ_Problem_to_Outcome_AR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5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4"/>
    <col collapsed="false" customWidth="true" hidden="false" outlineLevel="0" max="3" min="3" style="0" width="30"/>
    <col collapsed="false" customWidth="true" hidden="false" outlineLevel="0" max="4" min="4" style="0" width="46"/>
    <col collapsed="false" customWidth="true" hidden="false" outlineLevel="0" max="5" min="5" style="0" width="16"/>
  </cols>
  <sheetData>
    <row r="1" customFormat="false" ht="17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3</v>
      </c>
    </row>
    <row r="6" customFormat="false" ht="15" hidden="false" customHeight="false" outlineLevel="0" collapsed="false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customFormat="false" ht="15" hidden="false" customHeight="false" outlineLevel="0" collapsed="false">
      <c r="A7" s="5" t="s">
        <v>9</v>
      </c>
      <c r="B7" s="6" t="s">
        <v>10</v>
      </c>
      <c r="C7" s="7" t="s">
        <v>11</v>
      </c>
      <c r="D7" s="6" t="s">
        <v>12</v>
      </c>
      <c r="E7" s="8" t="str">
        <f aca="false">IF(COUNTA(المشكلات!A6:A40)=0,"لم تبدأ",IF(COUNTIF(المشكلات!I6:I40,"نعم")=COUNTA(المشكلات!A6:A40),"اجتيزت","قيد التنفيذ"))</f>
        <v>اجتيزت</v>
      </c>
    </row>
    <row r="8" customFormat="false" ht="15" hidden="false" customHeight="false" outlineLevel="0" collapsed="false">
      <c r="A8" s="5" t="s">
        <v>13</v>
      </c>
      <c r="B8" s="6" t="s">
        <v>14</v>
      </c>
      <c r="C8" s="7" t="s">
        <v>15</v>
      </c>
      <c r="D8" s="6" t="s">
        <v>16</v>
      </c>
      <c r="E8" s="8" t="str">
        <f aca="false">IF(COUNTA('الأسباب الجذرية'!A6:A40)=0,"لم تبدأ",IF(COUNTIF(المشكلات!K6:K40,"&gt;0")=COUNTA(المشكلات!A6:A40),"اجتيزت","قيد التنفيذ"))</f>
        <v>اجتيزت</v>
      </c>
    </row>
    <row r="9" customFormat="false" ht="15" hidden="false" customHeight="false" outlineLevel="0" collapsed="false">
      <c r="A9" s="5" t="s">
        <v>17</v>
      </c>
      <c r="B9" s="6" t="s">
        <v>18</v>
      </c>
      <c r="C9" s="7" t="s">
        <v>19</v>
      </c>
      <c r="D9" s="6" t="s">
        <v>20</v>
      </c>
      <c r="E9" s="8" t="str">
        <f aca="false">IF(COUNTA(الحلول!A6:A40)=0,"لم تبدأ",IF(AND(COUNTIF(الحلول!H6:H40,"نعم")&gt;0,COUNTA(النتائج!A6:A40)&gt;0,COUNT(النتائج!F6:F40)=COUNTA(النتائج!A6:A40)),"اجتيزت","قيد التنفيذ"))</f>
        <v>اجتيزت</v>
      </c>
    </row>
    <row r="10" customFormat="false" ht="23.85" hidden="false" customHeight="false" outlineLevel="0" collapsed="false">
      <c r="A10" s="5" t="s">
        <v>21</v>
      </c>
      <c r="B10" s="6" t="s">
        <v>22</v>
      </c>
      <c r="C10" s="7" t="s">
        <v>23</v>
      </c>
      <c r="D10" s="6" t="s">
        <v>24</v>
      </c>
      <c r="E10" s="8" t="str">
        <f aca="false">IF(COUNTA('ربط التنفيذ'!A6:A40)=0,"لم تبدأ",IF(COUNTIF('ربط التنفيذ'!I6:I40,"ربط ناقص")=0,"اجتيزت","قيد التنفيذ"))</f>
        <v>اجتيزت</v>
      </c>
    </row>
    <row r="11" customFormat="false" ht="15" hidden="false" customHeight="false" outlineLevel="0" collapsed="false">
      <c r="A11" s="5" t="s">
        <v>25</v>
      </c>
      <c r="B11" s="6" t="s">
        <v>26</v>
      </c>
      <c r="C11" s="7" t="s">
        <v>27</v>
      </c>
      <c r="D11" s="6" t="s">
        <v>28</v>
      </c>
      <c r="E11" s="8" t="str">
        <f aca="false">IF(COUNT(النتائج!G6:G40)=0,"لم تبدأ",IF(COUNTIF(النتائج!I6:I40,"نعم")=COUNTA(النتائج!A6:A40),"اجتيزت","قيد التنفيذ"))</f>
        <v>قيد التنفيذ</v>
      </c>
    </row>
    <row r="12" customFormat="false" ht="15" hidden="false" customHeight="false" outlineLevel="0" collapsed="false">
      <c r="A12" s="5" t="s">
        <v>29</v>
      </c>
      <c r="B12" s="6" t="s">
        <v>30</v>
      </c>
      <c r="C12" s="7" t="s">
        <v>31</v>
      </c>
      <c r="D12" s="6" t="s">
        <v>32</v>
      </c>
      <c r="E12" s="8" t="str">
        <f aca="false">IF(COUNTA('خطة الضبط'!A6:A40)=0,"لم تبدأ",IF(COUNTIF('خطة الضبط'!G6:G40,"نعم")=COUNTA('خطة الضبط'!A6:A40),"اجتيزت","قيد التنفيذ"))</f>
        <v>قيد التنفيذ</v>
      </c>
    </row>
    <row r="14" customFormat="false" ht="15" hidden="false" customHeight="false" outlineLevel="0" collapsed="false">
      <c r="A14" s="9" t="s">
        <v>33</v>
      </c>
    </row>
    <row r="15" customFormat="false" ht="15" hidden="false" customHeight="false" outlineLevel="0" collapsed="false">
      <c r="A15" s="9" t="s">
        <v>34</v>
      </c>
    </row>
  </sheetData>
  <conditionalFormatting sqref="E7:E12">
    <cfRule type="cellIs" priority="2" operator="equal" aboveAverage="0" equalAverage="0" bottom="0" percent="0" rank="0" text="" dxfId="0">
      <formula>"لم تبدأ"</formula>
    </cfRule>
    <cfRule type="cellIs" priority="3" operator="equal" aboveAverage="0" equalAverage="0" bottom="0" percent="0" rank="0" text="" dxfId="1">
      <formula>"قيد التنفيذ"</formula>
    </cfRule>
    <cfRule type="cellIs" priority="4" operator="equal" aboveAverage="0" equalAverage="0" bottom="0" percent="0" rank="0" text="" dxfId="2">
      <formula>"اجتيزت"</formula>
    </cfRule>
  </conditionalFormatting>
  <hyperlinks>
    <hyperlink ref="C7" r:id="rId1" location="'المشكلات'!A1" display="المشكلات"/>
    <hyperlink ref="C8" r:id="rId2" location="'الأسباب%20الجذرية'!A1" display="الأسباب الجذرية"/>
    <hyperlink ref="C9" r:id="rId3" location="'الحلول'!A1" display="الحلول، تغييرات العملية، النتائج"/>
    <hyperlink ref="C10" r:id="rId4" location="'ربط%20التنفيذ'!A1" display="ربط التنفيذ، المخرجات"/>
    <hyperlink ref="C11" r:id="rId5" location="'قراءات%20النتائج'!A1" display="قراءات النتائج، النتائج"/>
    <hyperlink ref="C12" r:id="rId6" location="'خطة%20الضبط'!A1" display="خطة الضبط، التتبع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44"/>
    <col collapsed="false" customWidth="true" hidden="false" outlineLevel="0" max="7" min="3" style="0" width="14"/>
    <col collapsed="false" customWidth="true" hidden="false" outlineLevel="0" max="8" min="8" style="0" width="26"/>
    <col collapsed="false" customWidth="true" hidden="false" outlineLevel="0" max="9" min="9" style="0" width="18"/>
    <col collapsed="false" customWidth="true" hidden="false" outlineLevel="0" max="10" min="10" style="0" width="31"/>
    <col collapsed="false" customWidth="true" hidden="false" outlineLevel="0" max="11" min="11" style="0" width="22"/>
  </cols>
  <sheetData>
    <row r="1" customFormat="false" ht="17.35" hidden="false" customHeight="false" outlineLevel="0" collapsed="false">
      <c r="A1" s="1" t="s">
        <v>11</v>
      </c>
    </row>
    <row r="2" customFormat="false" ht="15" hidden="false" customHeight="false" outlineLevel="0" collapsed="false">
      <c r="A2" s="2" t="s">
        <v>35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36</v>
      </c>
      <c r="B5" s="10" t="s">
        <v>37</v>
      </c>
      <c r="C5" s="10" t="s">
        <v>38</v>
      </c>
      <c r="D5" s="10" t="s">
        <v>39</v>
      </c>
      <c r="E5" s="10" t="s">
        <v>40</v>
      </c>
      <c r="F5" s="10" t="s">
        <v>41</v>
      </c>
      <c r="G5" s="10" t="s">
        <v>42</v>
      </c>
      <c r="H5" s="10" t="s">
        <v>43</v>
      </c>
      <c r="I5" s="10" t="s">
        <v>44</v>
      </c>
      <c r="J5" s="10" t="s">
        <v>45</v>
      </c>
      <c r="K5" s="10" t="s">
        <v>46</v>
      </c>
    </row>
    <row r="6" customFormat="false" ht="15" hidden="false" customHeight="false" outlineLevel="0" collapsed="false">
      <c r="A6" s="11" t="s">
        <v>47</v>
      </c>
      <c r="B6" s="11" t="s">
        <v>48</v>
      </c>
      <c r="C6" s="11" t="s">
        <v>49</v>
      </c>
      <c r="D6" s="11" t="s">
        <v>50</v>
      </c>
      <c r="E6" s="11" t="n">
        <v>45</v>
      </c>
      <c r="F6" s="11" t="n">
        <v>15</v>
      </c>
      <c r="G6" s="11" t="s">
        <v>51</v>
      </c>
      <c r="H6" s="11" t="s">
        <v>52</v>
      </c>
      <c r="I6" s="11" t="s">
        <v>53</v>
      </c>
      <c r="J6" s="12" t="n">
        <v>120000</v>
      </c>
      <c r="K6" s="13" t="n">
        <f aca="false">IF(A6="","",COUNTIFS('الأسباب الجذرية'!$B$6:$B$40,A6,'الأسباب الجذرية'!$G$6:$G$40,"نعم"))</f>
        <v>2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  <c r="I7" s="11"/>
      <c r="J7" s="12"/>
      <c r="K7" s="13" t="str">
        <f aca="false">IF(A7="","",COUNTIFS('الأسباب الجذرية'!$B$6:$B$40,A7,'الأسباب الجذرية'!$G$6:$G$40,"نعم"))</f>
        <v/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11"/>
      <c r="J8" s="12"/>
      <c r="K8" s="13" t="str">
        <f aca="false">IF(A8="","",COUNTIFS('الأسباب الجذرية'!$B$6:$B$40,A8,'الأسباب الجذرية'!$G$6:$G$40,"نعم"))</f>
        <v/>
      </c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  <c r="I9" s="11"/>
      <c r="J9" s="12"/>
      <c r="K9" s="13" t="str">
        <f aca="false">IF(A9="","",COUNTIFS('الأسباب الجذرية'!$B$6:$B$40,A9,'الأسباب الجذرية'!$G$6:$G$40,"نعم"))</f>
        <v/>
      </c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  <c r="I10" s="11"/>
      <c r="J10" s="12"/>
      <c r="K10" s="13" t="str">
        <f aca="false">IF(A10="","",COUNTIFS('الأسباب الجذرية'!$B$6:$B$40,A10,'الأسباب الجذرية'!$G$6:$G$40,"نعم"))</f>
        <v/>
      </c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1"/>
      <c r="I11" s="11"/>
      <c r="J11" s="12"/>
      <c r="K11" s="13" t="str">
        <f aca="false">IF(A11="","",COUNTIFS('الأسباب الجذرية'!$B$6:$B$40,A11,'الأسباب الجذرية'!$G$6:$G$40,"نعم"))</f>
        <v/>
      </c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2"/>
      <c r="K12" s="13" t="str">
        <f aca="false">IF(A12="","",COUNTIFS('الأسباب الجذرية'!$B$6:$B$40,A12,'الأسباب الجذرية'!$G$6:$G$40,"نعم"))</f>
        <v/>
      </c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11"/>
      <c r="J13" s="12"/>
      <c r="K13" s="13" t="str">
        <f aca="false">IF(A13="","",COUNTIFS('الأسباب الجذرية'!$B$6:$B$40,A13,'الأسباب الجذرية'!$G$6:$G$40,"نعم"))</f>
        <v/>
      </c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11"/>
      <c r="J14" s="12"/>
      <c r="K14" s="13" t="str">
        <f aca="false">IF(A14="","",COUNTIFS('الأسباب الجذرية'!$B$6:$B$40,A14,'الأسباب الجذرية'!$G$6:$G$40,"نعم"))</f>
        <v/>
      </c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11"/>
      <c r="J15" s="12"/>
      <c r="K15" s="13" t="str">
        <f aca="false">IF(A15="","",COUNTIFS('الأسباب الجذرية'!$B$6:$B$40,A15,'الأسباب الجذرية'!$G$6:$G$40,"نعم"))</f>
        <v/>
      </c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11"/>
      <c r="J16" s="12"/>
      <c r="K16" s="13" t="str">
        <f aca="false">IF(A16="","",COUNTIFS('الأسباب الجذرية'!$B$6:$B$40,A16,'الأسباب الجذرية'!$G$6:$G$40,"نعم"))</f>
        <v/>
      </c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11"/>
      <c r="J17" s="12"/>
      <c r="K17" s="13" t="str">
        <f aca="false">IF(A17="","",COUNTIFS('الأسباب الجذرية'!$B$6:$B$40,A17,'الأسباب الجذرية'!$G$6:$G$40,"نعم"))</f>
        <v/>
      </c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11"/>
      <c r="J18" s="12"/>
      <c r="K18" s="13" t="str">
        <f aca="false">IF(A18="","",COUNTIFS('الأسباب الجذرية'!$B$6:$B$40,A18,'الأسباب الجذرية'!$G$6:$G$40,"نعم"))</f>
        <v/>
      </c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  <c r="I19" s="11"/>
      <c r="J19" s="12"/>
      <c r="K19" s="13" t="str">
        <f aca="false">IF(A19="","",COUNTIFS('الأسباب الجذرية'!$B$6:$B$40,A19,'الأسباب الجذرية'!$G$6:$G$40,"نعم"))</f>
        <v/>
      </c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11"/>
      <c r="J20" s="12"/>
      <c r="K20" s="13" t="str">
        <f aca="false">IF(A20="","",COUNTIFS('الأسباب الجذرية'!$B$6:$B$40,A20,'الأسباب الجذرية'!$G$6:$G$40,"نعم"))</f>
        <v/>
      </c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  <c r="I21" s="11"/>
      <c r="J21" s="12"/>
      <c r="K21" s="13" t="str">
        <f aca="false">IF(A21="","",COUNTIFS('الأسباب الجذرية'!$B$6:$B$40,A21,'الأسباب الجذرية'!$G$6:$G$40,"نعم"))</f>
        <v/>
      </c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11"/>
      <c r="J22" s="12"/>
      <c r="K22" s="13" t="str">
        <f aca="false">IF(A22="","",COUNTIFS('الأسباب الجذرية'!$B$6:$B$40,A22,'الأسباب الجذرية'!$G$6:$G$40,"نعم"))</f>
        <v/>
      </c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  <c r="I23" s="11"/>
      <c r="J23" s="12"/>
      <c r="K23" s="13" t="str">
        <f aca="false">IF(A23="","",COUNTIFS('الأسباب الجذرية'!$B$6:$B$40,A23,'الأسباب الجذرية'!$G$6:$G$40,"نعم"))</f>
        <v/>
      </c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  <c r="I24" s="11"/>
      <c r="J24" s="12"/>
      <c r="K24" s="13" t="str">
        <f aca="false">IF(A24="","",COUNTIFS('الأسباب الجذرية'!$B$6:$B$40,A24,'الأسباب الجذرية'!$G$6:$G$40,"نعم"))</f>
        <v/>
      </c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  <c r="I25" s="11"/>
      <c r="J25" s="12"/>
      <c r="K25" s="13" t="str">
        <f aca="false">IF(A25="","",COUNTIFS('الأسباب الجذرية'!$B$6:$B$40,A25,'الأسباب الجذرية'!$G$6:$G$40,"نعم"))</f>
        <v/>
      </c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  <c r="I26" s="11"/>
      <c r="J26" s="12"/>
      <c r="K26" s="13" t="str">
        <f aca="false">IF(A26="","",COUNTIFS('الأسباب الجذرية'!$B$6:$B$40,A26,'الأسباب الجذرية'!$G$6:$G$40,"نعم"))</f>
        <v/>
      </c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  <c r="H27" s="11"/>
      <c r="I27" s="11"/>
      <c r="J27" s="12"/>
      <c r="K27" s="13" t="str">
        <f aca="false">IF(A27="","",COUNTIFS('الأسباب الجذرية'!$B$6:$B$40,A27,'الأسباب الجذرية'!$G$6:$G$40,"نعم"))</f>
        <v/>
      </c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11"/>
      <c r="J28" s="12"/>
      <c r="K28" s="13" t="str">
        <f aca="false">IF(A28="","",COUNTIFS('الأسباب الجذرية'!$B$6:$B$40,A28,'الأسباب الجذرية'!$G$6:$G$40,"نعم"))</f>
        <v/>
      </c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  <c r="I29" s="11"/>
      <c r="J29" s="12"/>
      <c r="K29" s="13" t="str">
        <f aca="false">IF(A29="","",COUNTIFS('الأسباب الجذرية'!$B$6:$B$40,A29,'الأسباب الجذرية'!$G$6:$G$40,"نعم"))</f>
        <v/>
      </c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  <c r="I30" s="11"/>
      <c r="J30" s="12"/>
      <c r="K30" s="13" t="str">
        <f aca="false">IF(A30="","",COUNTIFS('الأسباب الجذرية'!$B$6:$B$40,A30,'الأسباب الجذرية'!$G$6:$G$40,"نعم"))</f>
        <v/>
      </c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  <c r="H31" s="11"/>
      <c r="I31" s="11"/>
      <c r="J31" s="12"/>
      <c r="K31" s="13" t="str">
        <f aca="false">IF(A31="","",COUNTIFS('الأسباب الجذرية'!$B$6:$B$40,A31,'الأسباب الجذرية'!$G$6:$G$40,"نعم"))</f>
        <v/>
      </c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  <c r="I32" s="11"/>
      <c r="J32" s="12"/>
      <c r="K32" s="13" t="str">
        <f aca="false">IF(A32="","",COUNTIFS('الأسباب الجذرية'!$B$6:$B$40,A32,'الأسباب الجذرية'!$G$6:$G$40,"نعم"))</f>
        <v/>
      </c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  <c r="H33" s="11"/>
      <c r="I33" s="11"/>
      <c r="J33" s="12"/>
      <c r="K33" s="13" t="str">
        <f aca="false">IF(A33="","",COUNTIFS('الأسباب الجذرية'!$B$6:$B$40,A33,'الأسباب الجذرية'!$G$6:$G$40,"نعم"))</f>
        <v/>
      </c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1"/>
      <c r="I34" s="11"/>
      <c r="J34" s="12"/>
      <c r="K34" s="13" t="str">
        <f aca="false">IF(A34="","",COUNTIFS('الأسباب الجذرية'!$B$6:$B$40,A34,'الأسباب الجذرية'!$G$6:$G$40,"نعم"))</f>
        <v/>
      </c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  <c r="H35" s="11"/>
      <c r="I35" s="11"/>
      <c r="J35" s="12"/>
      <c r="K35" s="13" t="str">
        <f aca="false">IF(A35="","",COUNTIFS('الأسباب الجذرية'!$B$6:$B$40,A35,'الأسباب الجذرية'!$G$6:$G$40,"نعم"))</f>
        <v/>
      </c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1"/>
      <c r="I36" s="11"/>
      <c r="J36" s="12"/>
      <c r="K36" s="13" t="str">
        <f aca="false">IF(A36="","",COUNTIFS('الأسباب الجذرية'!$B$6:$B$40,A36,'الأسباب الجذرية'!$G$6:$G$40,"نعم"))</f>
        <v/>
      </c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  <c r="H37" s="11"/>
      <c r="I37" s="11"/>
      <c r="J37" s="12"/>
      <c r="K37" s="13" t="str">
        <f aca="false">IF(A37="","",COUNTIFS('الأسباب الجذرية'!$B$6:$B$40,A37,'الأسباب الجذرية'!$G$6:$G$40,"نعم"))</f>
        <v/>
      </c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11"/>
      <c r="J38" s="12"/>
      <c r="K38" s="13" t="str">
        <f aca="false">IF(A38="","",COUNTIFS('الأسباب الجذرية'!$B$6:$B$40,A38,'الأسباب الجذرية'!$G$6:$G$40,"نعم"))</f>
        <v/>
      </c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  <c r="I39" s="11"/>
      <c r="J39" s="12"/>
      <c r="K39" s="13" t="str">
        <f aca="false">IF(A39="","",COUNTIFS('الأسباب الجذرية'!$B$6:$B$40,A39,'الأسباب الجذرية'!$G$6:$G$40,"نعم"))</f>
        <v/>
      </c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  <c r="I40" s="11"/>
      <c r="J40" s="12"/>
      <c r="K40" s="13" t="str">
        <f aca="false">IF(A40="","",COUNTIFS('الأسباب الجذرية'!$B$6:$B$40,A40,'الأسباب الجذرية'!$G$6:$G$40,"نعم"))</f>
        <v/>
      </c>
    </row>
  </sheetData>
  <dataValidations count="1">
    <dataValidation allowBlank="true" errorStyle="stop" operator="between" showDropDown="false" showErrorMessage="false" showInputMessage="false" sqref="I6:I40" type="list">
      <formula1>"نعم,لا"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7"/>
    <col collapsed="false" customWidth="true" hidden="false" outlineLevel="0" max="3" min="3" style="0" width="14"/>
    <col collapsed="false" customWidth="true" hidden="false" outlineLevel="0" max="4" min="4" style="0" width="42"/>
    <col collapsed="false" customWidth="true" hidden="false" outlineLevel="0" max="5" min="5" style="0" width="34"/>
    <col collapsed="false" customWidth="true" hidden="false" outlineLevel="0" max="6" min="6" style="0" width="26"/>
    <col collapsed="false" customWidth="true" hidden="false" outlineLevel="0" max="7" min="7" style="0" width="22"/>
  </cols>
  <sheetData>
    <row r="1" customFormat="false" ht="17.35" hidden="false" customHeight="false" outlineLevel="0" collapsed="false">
      <c r="A1" s="1" t="s">
        <v>15</v>
      </c>
    </row>
    <row r="2" customFormat="false" ht="15" hidden="false" customHeight="false" outlineLevel="0" collapsed="false">
      <c r="A2" s="2" t="s">
        <v>54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55</v>
      </c>
      <c r="B5" s="10" t="s">
        <v>36</v>
      </c>
      <c r="C5" s="10" t="s">
        <v>56</v>
      </c>
      <c r="D5" s="10" t="s">
        <v>57</v>
      </c>
      <c r="E5" s="10" t="s">
        <v>58</v>
      </c>
      <c r="F5" s="10" t="s">
        <v>59</v>
      </c>
      <c r="G5" s="10" t="s">
        <v>60</v>
      </c>
    </row>
    <row r="6" customFormat="false" ht="15" hidden="false" customHeight="false" outlineLevel="0" collapsed="false">
      <c r="A6" s="11" t="s">
        <v>61</v>
      </c>
      <c r="B6" s="11" t="s">
        <v>47</v>
      </c>
      <c r="C6" s="11" t="s">
        <v>62</v>
      </c>
      <c r="D6" s="11" t="s">
        <v>63</v>
      </c>
      <c r="E6" s="11" t="s">
        <v>64</v>
      </c>
      <c r="F6" s="14" t="n">
        <v>0.4</v>
      </c>
      <c r="G6" s="11" t="s">
        <v>53</v>
      </c>
    </row>
    <row r="7" customFormat="false" ht="15" hidden="false" customHeight="false" outlineLevel="0" collapsed="false">
      <c r="A7" s="11" t="s">
        <v>65</v>
      </c>
      <c r="B7" s="11" t="s">
        <v>47</v>
      </c>
      <c r="C7" s="11" t="s">
        <v>66</v>
      </c>
      <c r="D7" s="11" t="s">
        <v>67</v>
      </c>
      <c r="E7" s="11" t="s">
        <v>68</v>
      </c>
      <c r="F7" s="14" t="n">
        <v>0.3</v>
      </c>
      <c r="G7" s="11" t="s">
        <v>53</v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4"/>
      <c r="G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4"/>
      <c r="G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4"/>
      <c r="G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4"/>
      <c r="G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4"/>
      <c r="G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4"/>
      <c r="G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4"/>
      <c r="G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4"/>
      <c r="G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4"/>
      <c r="G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4"/>
      <c r="G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4"/>
      <c r="G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4"/>
      <c r="G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4"/>
      <c r="G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4"/>
      <c r="G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4"/>
      <c r="G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4"/>
      <c r="G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4"/>
      <c r="G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4"/>
      <c r="G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4"/>
      <c r="G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4"/>
      <c r="G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4"/>
      <c r="G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4"/>
      <c r="G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4"/>
      <c r="G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4"/>
      <c r="G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4"/>
      <c r="G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4"/>
      <c r="G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4"/>
      <c r="G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4"/>
      <c r="G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4"/>
      <c r="G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4"/>
      <c r="G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4"/>
      <c r="G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4"/>
      <c r="G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4"/>
      <c r="G40" s="11"/>
    </row>
  </sheetData>
  <dataValidations count="2">
    <dataValidation allowBlank="true" errorStyle="stop" operator="between" showDropDown="false" showErrorMessage="false" showInputMessage="false" sqref="C6:C40" type="list">
      <formula1>"الأفراد,العملية,الأنظمة,السياسات والقواعد,البيانات,العملاء والشركاء"</formula1>
      <formula2>0</formula2>
    </dataValidation>
    <dataValidation allowBlank="true" errorStyle="stop" operator="between" showDropDown="false" showErrorMessage="false" showInputMessage="false" sqref="G6:G40" type="list">
      <formula1>"نعم,لا"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5"/>
    <col collapsed="false" customWidth="true" hidden="false" outlineLevel="0" max="3" min="3" style="0" width="17"/>
    <col collapsed="false" customWidth="true" hidden="false" outlineLevel="0" max="4" min="4" style="0" width="44"/>
    <col collapsed="false" customWidth="true" hidden="false" outlineLevel="0" max="6" min="5" style="0" width="17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19"/>
  </cols>
  <sheetData>
    <row r="1" customFormat="false" ht="17.35" hidden="false" customHeight="false" outlineLevel="0" collapsed="false">
      <c r="A1" s="1" t="s">
        <v>69</v>
      </c>
    </row>
    <row r="2" customFormat="false" ht="15" hidden="false" customHeight="false" outlineLevel="0" collapsed="false">
      <c r="A2" s="2" t="s">
        <v>70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71</v>
      </c>
    </row>
    <row r="5" customFormat="false" ht="33.75" hidden="false" customHeight="true" outlineLevel="0" collapsed="false">
      <c r="A5" s="10" t="s">
        <v>72</v>
      </c>
      <c r="B5" s="10" t="s">
        <v>55</v>
      </c>
      <c r="C5" s="10" t="s">
        <v>36</v>
      </c>
      <c r="D5" s="10" t="s">
        <v>73</v>
      </c>
      <c r="E5" s="10" t="s">
        <v>74</v>
      </c>
      <c r="F5" s="10" t="s">
        <v>75</v>
      </c>
      <c r="G5" s="10" t="s">
        <v>76</v>
      </c>
      <c r="H5" s="10" t="s">
        <v>77</v>
      </c>
      <c r="I5" s="10" t="s">
        <v>78</v>
      </c>
    </row>
    <row r="6" customFormat="false" ht="15" hidden="false" customHeight="false" outlineLevel="0" collapsed="false">
      <c r="A6" s="11" t="s">
        <v>79</v>
      </c>
      <c r="B6" s="11" t="s">
        <v>61</v>
      </c>
      <c r="C6" s="13" t="str">
        <f aca="false">IF(B6="","",IFERROR(VLOOKUP(B6,'الأسباب الجذرية'!$A$6:$B$40,2,FALSE()),""))</f>
        <v>P-01</v>
      </c>
      <c r="D6" s="11" t="s">
        <v>80</v>
      </c>
      <c r="E6" s="11" t="n">
        <v>5</v>
      </c>
      <c r="F6" s="11" t="n">
        <v>3</v>
      </c>
      <c r="G6" s="8" t="str">
        <f aca="false">IF(OR(E6="",F6=""),"",IF(AND(E6&gt;=4,F6&lt;=2),"مكسب سريع",IF(E6&gt;=4,"مشروع كبير",IF(F6&lt;=2,"تحسين بسيط","تجنّب"))))</f>
        <v>مشروع كبير</v>
      </c>
      <c r="H6" s="11" t="s">
        <v>53</v>
      </c>
      <c r="I6" s="11" t="s">
        <v>81</v>
      </c>
    </row>
    <row r="7" customFormat="false" ht="15" hidden="false" customHeight="false" outlineLevel="0" collapsed="false">
      <c r="A7" s="11" t="s">
        <v>82</v>
      </c>
      <c r="B7" s="11" t="s">
        <v>65</v>
      </c>
      <c r="C7" s="13" t="str">
        <f aca="false">IF(B7="","",IFERROR(VLOOKUP(B7,'الأسباب الجذرية'!$A$6:$B$40,2,FALSE()),""))</f>
        <v>P-01</v>
      </c>
      <c r="D7" s="11" t="s">
        <v>83</v>
      </c>
      <c r="E7" s="11" t="n">
        <v>4</v>
      </c>
      <c r="F7" s="11" t="n">
        <v>1</v>
      </c>
      <c r="G7" s="8" t="str">
        <f aca="false">IF(OR(E7="",F7=""),"",IF(AND(E7&gt;=4,F7&lt;=2),"مكسب سريع",IF(E7&gt;=4,"مشروع كبير",IF(F7&lt;=2,"تحسين بسيط","تجنّب"))))</f>
        <v>مكسب سريع</v>
      </c>
      <c r="H7" s="11" t="s">
        <v>53</v>
      </c>
      <c r="I7" s="11" t="s">
        <v>84</v>
      </c>
    </row>
    <row r="8" customFormat="false" ht="15" hidden="false" customHeight="false" outlineLevel="0" collapsed="false">
      <c r="A8" s="11"/>
      <c r="B8" s="11"/>
      <c r="C8" s="13" t="str">
        <f aca="false">IF(B8="","",IFERROR(VLOOKUP(B8,'الأسباب الجذرية'!$A$6:$B$40,2,FALSE()),""))</f>
        <v/>
      </c>
      <c r="D8" s="11"/>
      <c r="E8" s="11"/>
      <c r="F8" s="11"/>
      <c r="G8" s="8" t="str">
        <f aca="false">IF(OR(E8="",F8=""),"",IF(AND(E8&gt;=4,F8&lt;=2),"مكسب سريع",IF(E8&gt;=4,"مشروع كبير",IF(F8&lt;=2,"تحسين بسيط","تجنّب"))))</f>
        <v/>
      </c>
      <c r="H8" s="11"/>
      <c r="I8" s="11"/>
    </row>
    <row r="9" customFormat="false" ht="15" hidden="false" customHeight="false" outlineLevel="0" collapsed="false">
      <c r="A9" s="11"/>
      <c r="B9" s="11"/>
      <c r="C9" s="13" t="str">
        <f aca="false">IF(B9="","",IFERROR(VLOOKUP(B9,'الأسباب الجذرية'!$A$6:$B$40,2,FALSE()),""))</f>
        <v/>
      </c>
      <c r="D9" s="11"/>
      <c r="E9" s="11"/>
      <c r="F9" s="11"/>
      <c r="G9" s="8" t="str">
        <f aca="false">IF(OR(E9="",F9=""),"",IF(AND(E9&gt;=4,F9&lt;=2),"مكسب سريع",IF(E9&gt;=4,"مشروع كبير",IF(F9&lt;=2,"تحسين بسيط","تجنّب"))))</f>
        <v/>
      </c>
      <c r="H9" s="11"/>
      <c r="I9" s="11"/>
    </row>
    <row r="10" customFormat="false" ht="15" hidden="false" customHeight="false" outlineLevel="0" collapsed="false">
      <c r="A10" s="11"/>
      <c r="B10" s="11"/>
      <c r="C10" s="13" t="str">
        <f aca="false">IF(B10="","",IFERROR(VLOOKUP(B10,'الأسباب الجذرية'!$A$6:$B$40,2,FALSE()),""))</f>
        <v/>
      </c>
      <c r="D10" s="11"/>
      <c r="E10" s="11"/>
      <c r="F10" s="11"/>
      <c r="G10" s="8" t="str">
        <f aca="false">IF(OR(E10="",F10=""),"",IF(AND(E10&gt;=4,F10&lt;=2),"مكسب سريع",IF(E10&gt;=4,"مشروع كبير",IF(F10&lt;=2,"تحسين بسيط","تجنّب"))))</f>
        <v/>
      </c>
      <c r="H10" s="11"/>
      <c r="I10" s="11"/>
    </row>
    <row r="11" customFormat="false" ht="15" hidden="false" customHeight="false" outlineLevel="0" collapsed="false">
      <c r="A11" s="11"/>
      <c r="B11" s="11"/>
      <c r="C11" s="13" t="str">
        <f aca="false">IF(B11="","",IFERROR(VLOOKUP(B11,'الأسباب الجذرية'!$A$6:$B$40,2,FALSE()),""))</f>
        <v/>
      </c>
      <c r="D11" s="11"/>
      <c r="E11" s="11"/>
      <c r="F11" s="11"/>
      <c r="G11" s="8" t="str">
        <f aca="false">IF(OR(E11="",F11=""),"",IF(AND(E11&gt;=4,F11&lt;=2),"مكسب سريع",IF(E11&gt;=4,"مشروع كبير",IF(F11&lt;=2,"تحسين بسيط","تجنّب"))))</f>
        <v/>
      </c>
      <c r="H11" s="11"/>
      <c r="I11" s="11"/>
    </row>
    <row r="12" customFormat="false" ht="15" hidden="false" customHeight="false" outlineLevel="0" collapsed="false">
      <c r="A12" s="11"/>
      <c r="B12" s="11"/>
      <c r="C12" s="13" t="str">
        <f aca="false">IF(B12="","",IFERROR(VLOOKUP(B12,'الأسباب الجذرية'!$A$6:$B$40,2,FALSE()),""))</f>
        <v/>
      </c>
      <c r="D12" s="11"/>
      <c r="E12" s="11"/>
      <c r="F12" s="11"/>
      <c r="G12" s="8" t="str">
        <f aca="false">IF(OR(E12="",F12=""),"",IF(AND(E12&gt;=4,F12&lt;=2),"مكسب سريع",IF(E12&gt;=4,"مشروع كبير",IF(F12&lt;=2,"تحسين بسيط","تجنّب"))))</f>
        <v/>
      </c>
      <c r="H12" s="11"/>
      <c r="I12" s="11"/>
    </row>
    <row r="13" customFormat="false" ht="15" hidden="false" customHeight="false" outlineLevel="0" collapsed="false">
      <c r="A13" s="11"/>
      <c r="B13" s="11"/>
      <c r="C13" s="13" t="str">
        <f aca="false">IF(B13="","",IFERROR(VLOOKUP(B13,'الأسباب الجذرية'!$A$6:$B$40,2,FALSE()),""))</f>
        <v/>
      </c>
      <c r="D13" s="11"/>
      <c r="E13" s="11"/>
      <c r="F13" s="11"/>
      <c r="G13" s="8" t="str">
        <f aca="false">IF(OR(E13="",F13=""),"",IF(AND(E13&gt;=4,F13&lt;=2),"مكسب سريع",IF(E13&gt;=4,"مشروع كبير",IF(F13&lt;=2,"تحسين بسيط","تجنّب"))))</f>
        <v/>
      </c>
      <c r="H13" s="11"/>
      <c r="I13" s="11"/>
    </row>
    <row r="14" customFormat="false" ht="15" hidden="false" customHeight="false" outlineLevel="0" collapsed="false">
      <c r="A14" s="11"/>
      <c r="B14" s="11"/>
      <c r="C14" s="13" t="str">
        <f aca="false">IF(B14="","",IFERROR(VLOOKUP(B14,'الأسباب الجذرية'!$A$6:$B$40,2,FALSE()),""))</f>
        <v/>
      </c>
      <c r="D14" s="11"/>
      <c r="E14" s="11"/>
      <c r="F14" s="11"/>
      <c r="G14" s="8" t="str">
        <f aca="false">IF(OR(E14="",F14=""),"",IF(AND(E14&gt;=4,F14&lt;=2),"مكسب سريع",IF(E14&gt;=4,"مشروع كبير",IF(F14&lt;=2,"تحسين بسيط","تجنّب"))))</f>
        <v/>
      </c>
      <c r="H14" s="11"/>
      <c r="I14" s="11"/>
    </row>
    <row r="15" customFormat="false" ht="15" hidden="false" customHeight="false" outlineLevel="0" collapsed="false">
      <c r="A15" s="11"/>
      <c r="B15" s="11"/>
      <c r="C15" s="13" t="str">
        <f aca="false">IF(B15="","",IFERROR(VLOOKUP(B15,'الأسباب الجذرية'!$A$6:$B$40,2,FALSE()),""))</f>
        <v/>
      </c>
      <c r="D15" s="11"/>
      <c r="E15" s="11"/>
      <c r="F15" s="11"/>
      <c r="G15" s="8" t="str">
        <f aca="false">IF(OR(E15="",F15=""),"",IF(AND(E15&gt;=4,F15&lt;=2),"مكسب سريع",IF(E15&gt;=4,"مشروع كبير",IF(F15&lt;=2,"تحسين بسيط","تجنّب"))))</f>
        <v/>
      </c>
      <c r="H15" s="11"/>
      <c r="I15" s="11"/>
    </row>
    <row r="16" customFormat="false" ht="15" hidden="false" customHeight="false" outlineLevel="0" collapsed="false">
      <c r="A16" s="11"/>
      <c r="B16" s="11"/>
      <c r="C16" s="13" t="str">
        <f aca="false">IF(B16="","",IFERROR(VLOOKUP(B16,'الأسباب الجذرية'!$A$6:$B$40,2,FALSE()),""))</f>
        <v/>
      </c>
      <c r="D16" s="11"/>
      <c r="E16" s="11"/>
      <c r="F16" s="11"/>
      <c r="G16" s="8" t="str">
        <f aca="false">IF(OR(E16="",F16=""),"",IF(AND(E16&gt;=4,F16&lt;=2),"مكسب سريع",IF(E16&gt;=4,"مشروع كبير",IF(F16&lt;=2,"تحسين بسيط","تجنّب"))))</f>
        <v/>
      </c>
      <c r="H16" s="11"/>
      <c r="I16" s="11"/>
    </row>
    <row r="17" customFormat="false" ht="15" hidden="false" customHeight="false" outlineLevel="0" collapsed="false">
      <c r="A17" s="11"/>
      <c r="B17" s="11"/>
      <c r="C17" s="13" t="str">
        <f aca="false">IF(B17="","",IFERROR(VLOOKUP(B17,'الأسباب الجذرية'!$A$6:$B$40,2,FALSE()),""))</f>
        <v/>
      </c>
      <c r="D17" s="11"/>
      <c r="E17" s="11"/>
      <c r="F17" s="11"/>
      <c r="G17" s="8" t="str">
        <f aca="false">IF(OR(E17="",F17=""),"",IF(AND(E17&gt;=4,F17&lt;=2),"مكسب سريع",IF(E17&gt;=4,"مشروع كبير",IF(F17&lt;=2,"تحسين بسيط","تجنّب"))))</f>
        <v/>
      </c>
      <c r="H17" s="11"/>
      <c r="I17" s="11"/>
    </row>
    <row r="18" customFormat="false" ht="15" hidden="false" customHeight="false" outlineLevel="0" collapsed="false">
      <c r="A18" s="11"/>
      <c r="B18" s="11"/>
      <c r="C18" s="13" t="str">
        <f aca="false">IF(B18="","",IFERROR(VLOOKUP(B18,'الأسباب الجذرية'!$A$6:$B$40,2,FALSE()),""))</f>
        <v/>
      </c>
      <c r="D18" s="11"/>
      <c r="E18" s="11"/>
      <c r="F18" s="11"/>
      <c r="G18" s="8" t="str">
        <f aca="false">IF(OR(E18="",F18=""),"",IF(AND(E18&gt;=4,F18&lt;=2),"مكسب سريع",IF(E18&gt;=4,"مشروع كبير",IF(F18&lt;=2,"تحسين بسيط","تجنّب"))))</f>
        <v/>
      </c>
      <c r="H18" s="11"/>
      <c r="I18" s="11"/>
    </row>
    <row r="19" customFormat="false" ht="15" hidden="false" customHeight="false" outlineLevel="0" collapsed="false">
      <c r="A19" s="11"/>
      <c r="B19" s="11"/>
      <c r="C19" s="13" t="str">
        <f aca="false">IF(B19="","",IFERROR(VLOOKUP(B19,'الأسباب الجذرية'!$A$6:$B$40,2,FALSE()),""))</f>
        <v/>
      </c>
      <c r="D19" s="11"/>
      <c r="E19" s="11"/>
      <c r="F19" s="11"/>
      <c r="G19" s="8" t="str">
        <f aca="false">IF(OR(E19="",F19=""),"",IF(AND(E19&gt;=4,F19&lt;=2),"مكسب سريع",IF(E19&gt;=4,"مشروع كبير",IF(F19&lt;=2,"تحسين بسيط","تجنّب"))))</f>
        <v/>
      </c>
      <c r="H19" s="11"/>
      <c r="I19" s="11"/>
    </row>
    <row r="20" customFormat="false" ht="15" hidden="false" customHeight="false" outlineLevel="0" collapsed="false">
      <c r="A20" s="11"/>
      <c r="B20" s="11"/>
      <c r="C20" s="13" t="str">
        <f aca="false">IF(B20="","",IFERROR(VLOOKUP(B20,'الأسباب الجذرية'!$A$6:$B$40,2,FALSE()),""))</f>
        <v/>
      </c>
      <c r="D20" s="11"/>
      <c r="E20" s="11"/>
      <c r="F20" s="11"/>
      <c r="G20" s="8" t="str">
        <f aca="false">IF(OR(E20="",F20=""),"",IF(AND(E20&gt;=4,F20&lt;=2),"مكسب سريع",IF(E20&gt;=4,"مشروع كبير",IF(F20&lt;=2,"تحسين بسيط","تجنّب"))))</f>
        <v/>
      </c>
      <c r="H20" s="11"/>
      <c r="I20" s="11"/>
    </row>
    <row r="21" customFormat="false" ht="15" hidden="false" customHeight="false" outlineLevel="0" collapsed="false">
      <c r="A21" s="11"/>
      <c r="B21" s="11"/>
      <c r="C21" s="13" t="str">
        <f aca="false">IF(B21="","",IFERROR(VLOOKUP(B21,'الأسباب الجذرية'!$A$6:$B$40,2,FALSE()),""))</f>
        <v/>
      </c>
      <c r="D21" s="11"/>
      <c r="E21" s="11"/>
      <c r="F21" s="11"/>
      <c r="G21" s="8" t="str">
        <f aca="false">IF(OR(E21="",F21=""),"",IF(AND(E21&gt;=4,F21&lt;=2),"مكسب سريع",IF(E21&gt;=4,"مشروع كبير",IF(F21&lt;=2,"تحسين بسيط","تجنّب"))))</f>
        <v/>
      </c>
      <c r="H21" s="11"/>
      <c r="I21" s="11"/>
    </row>
    <row r="22" customFormat="false" ht="15" hidden="false" customHeight="false" outlineLevel="0" collapsed="false">
      <c r="A22" s="11"/>
      <c r="B22" s="11"/>
      <c r="C22" s="13" t="str">
        <f aca="false">IF(B22="","",IFERROR(VLOOKUP(B22,'الأسباب الجذرية'!$A$6:$B$40,2,FALSE()),""))</f>
        <v/>
      </c>
      <c r="D22" s="11"/>
      <c r="E22" s="11"/>
      <c r="F22" s="11"/>
      <c r="G22" s="8" t="str">
        <f aca="false">IF(OR(E22="",F22=""),"",IF(AND(E22&gt;=4,F22&lt;=2),"مكسب سريع",IF(E22&gt;=4,"مشروع كبير",IF(F22&lt;=2,"تحسين بسيط","تجنّب"))))</f>
        <v/>
      </c>
      <c r="H22" s="11"/>
      <c r="I22" s="11"/>
    </row>
    <row r="23" customFormat="false" ht="15" hidden="false" customHeight="false" outlineLevel="0" collapsed="false">
      <c r="A23" s="11"/>
      <c r="B23" s="11"/>
      <c r="C23" s="13" t="str">
        <f aca="false">IF(B23="","",IFERROR(VLOOKUP(B23,'الأسباب الجذرية'!$A$6:$B$40,2,FALSE()),""))</f>
        <v/>
      </c>
      <c r="D23" s="11"/>
      <c r="E23" s="11"/>
      <c r="F23" s="11"/>
      <c r="G23" s="8" t="str">
        <f aca="false">IF(OR(E23="",F23=""),"",IF(AND(E23&gt;=4,F23&lt;=2),"مكسب سريع",IF(E23&gt;=4,"مشروع كبير",IF(F23&lt;=2,"تحسين بسيط","تجنّب"))))</f>
        <v/>
      </c>
      <c r="H23" s="11"/>
      <c r="I23" s="11"/>
    </row>
    <row r="24" customFormat="false" ht="15" hidden="false" customHeight="false" outlineLevel="0" collapsed="false">
      <c r="A24" s="11"/>
      <c r="B24" s="11"/>
      <c r="C24" s="13" t="str">
        <f aca="false">IF(B24="","",IFERROR(VLOOKUP(B24,'الأسباب الجذرية'!$A$6:$B$40,2,FALSE()),""))</f>
        <v/>
      </c>
      <c r="D24" s="11"/>
      <c r="E24" s="11"/>
      <c r="F24" s="11"/>
      <c r="G24" s="8" t="str">
        <f aca="false">IF(OR(E24="",F24=""),"",IF(AND(E24&gt;=4,F24&lt;=2),"مكسب سريع",IF(E24&gt;=4,"مشروع كبير",IF(F24&lt;=2,"تحسين بسيط","تجنّب"))))</f>
        <v/>
      </c>
      <c r="H24" s="11"/>
      <c r="I24" s="11"/>
    </row>
    <row r="25" customFormat="false" ht="15" hidden="false" customHeight="false" outlineLevel="0" collapsed="false">
      <c r="A25" s="11"/>
      <c r="B25" s="11"/>
      <c r="C25" s="13" t="str">
        <f aca="false">IF(B25="","",IFERROR(VLOOKUP(B25,'الأسباب الجذرية'!$A$6:$B$40,2,FALSE()),""))</f>
        <v/>
      </c>
      <c r="D25" s="11"/>
      <c r="E25" s="11"/>
      <c r="F25" s="11"/>
      <c r="G25" s="8" t="str">
        <f aca="false">IF(OR(E25="",F25=""),"",IF(AND(E25&gt;=4,F25&lt;=2),"مكسب سريع",IF(E25&gt;=4,"مشروع كبير",IF(F25&lt;=2,"تحسين بسيط","تجنّب"))))</f>
        <v/>
      </c>
      <c r="H25" s="11"/>
      <c r="I25" s="11"/>
    </row>
    <row r="26" customFormat="false" ht="15" hidden="false" customHeight="false" outlineLevel="0" collapsed="false">
      <c r="A26" s="11"/>
      <c r="B26" s="11"/>
      <c r="C26" s="13" t="str">
        <f aca="false">IF(B26="","",IFERROR(VLOOKUP(B26,'الأسباب الجذرية'!$A$6:$B$40,2,FALSE()),""))</f>
        <v/>
      </c>
      <c r="D26" s="11"/>
      <c r="E26" s="11"/>
      <c r="F26" s="11"/>
      <c r="G26" s="8" t="str">
        <f aca="false">IF(OR(E26="",F26=""),"",IF(AND(E26&gt;=4,F26&lt;=2),"مكسب سريع",IF(E26&gt;=4,"مشروع كبير",IF(F26&lt;=2,"تحسين بسيط","تجنّب"))))</f>
        <v/>
      </c>
      <c r="H26" s="11"/>
      <c r="I26" s="11"/>
    </row>
    <row r="27" customFormat="false" ht="15" hidden="false" customHeight="false" outlineLevel="0" collapsed="false">
      <c r="A27" s="11"/>
      <c r="B27" s="11"/>
      <c r="C27" s="13" t="str">
        <f aca="false">IF(B27="","",IFERROR(VLOOKUP(B27,'الأسباب الجذرية'!$A$6:$B$40,2,FALSE()),""))</f>
        <v/>
      </c>
      <c r="D27" s="11"/>
      <c r="E27" s="11"/>
      <c r="F27" s="11"/>
      <c r="G27" s="8" t="str">
        <f aca="false">IF(OR(E27="",F27=""),"",IF(AND(E27&gt;=4,F27&lt;=2),"مكسب سريع",IF(E27&gt;=4,"مشروع كبير",IF(F27&lt;=2,"تحسين بسيط","تجنّب"))))</f>
        <v/>
      </c>
      <c r="H27" s="11"/>
      <c r="I27" s="11"/>
    </row>
    <row r="28" customFormat="false" ht="15" hidden="false" customHeight="false" outlineLevel="0" collapsed="false">
      <c r="A28" s="11"/>
      <c r="B28" s="11"/>
      <c r="C28" s="13" t="str">
        <f aca="false">IF(B28="","",IFERROR(VLOOKUP(B28,'الأسباب الجذرية'!$A$6:$B$40,2,FALSE()),""))</f>
        <v/>
      </c>
      <c r="D28" s="11"/>
      <c r="E28" s="11"/>
      <c r="F28" s="11"/>
      <c r="G28" s="8" t="str">
        <f aca="false">IF(OR(E28="",F28=""),"",IF(AND(E28&gt;=4,F28&lt;=2),"مكسب سريع",IF(E28&gt;=4,"مشروع كبير",IF(F28&lt;=2,"تحسين بسيط","تجنّب"))))</f>
        <v/>
      </c>
      <c r="H28" s="11"/>
      <c r="I28" s="11"/>
    </row>
    <row r="29" customFormat="false" ht="15" hidden="false" customHeight="false" outlineLevel="0" collapsed="false">
      <c r="A29" s="11"/>
      <c r="B29" s="11"/>
      <c r="C29" s="13" t="str">
        <f aca="false">IF(B29="","",IFERROR(VLOOKUP(B29,'الأسباب الجذرية'!$A$6:$B$40,2,FALSE()),""))</f>
        <v/>
      </c>
      <c r="D29" s="11"/>
      <c r="E29" s="11"/>
      <c r="F29" s="11"/>
      <c r="G29" s="8" t="str">
        <f aca="false">IF(OR(E29="",F29=""),"",IF(AND(E29&gt;=4,F29&lt;=2),"مكسب سريع",IF(E29&gt;=4,"مشروع كبير",IF(F29&lt;=2,"تحسين بسيط","تجنّب"))))</f>
        <v/>
      </c>
      <c r="H29" s="11"/>
      <c r="I29" s="11"/>
    </row>
    <row r="30" customFormat="false" ht="15" hidden="false" customHeight="false" outlineLevel="0" collapsed="false">
      <c r="A30" s="11"/>
      <c r="B30" s="11"/>
      <c r="C30" s="13" t="str">
        <f aca="false">IF(B30="","",IFERROR(VLOOKUP(B30,'الأسباب الجذرية'!$A$6:$B$40,2,FALSE()),""))</f>
        <v/>
      </c>
      <c r="D30" s="11"/>
      <c r="E30" s="11"/>
      <c r="F30" s="11"/>
      <c r="G30" s="8" t="str">
        <f aca="false">IF(OR(E30="",F30=""),"",IF(AND(E30&gt;=4,F30&lt;=2),"مكسب سريع",IF(E30&gt;=4,"مشروع كبير",IF(F30&lt;=2,"تحسين بسيط","تجنّب"))))</f>
        <v/>
      </c>
      <c r="H30" s="11"/>
      <c r="I30" s="11"/>
    </row>
    <row r="31" customFormat="false" ht="15" hidden="false" customHeight="false" outlineLevel="0" collapsed="false">
      <c r="A31" s="11"/>
      <c r="B31" s="11"/>
      <c r="C31" s="13" t="str">
        <f aca="false">IF(B31="","",IFERROR(VLOOKUP(B31,'الأسباب الجذرية'!$A$6:$B$40,2,FALSE()),""))</f>
        <v/>
      </c>
      <c r="D31" s="11"/>
      <c r="E31" s="11"/>
      <c r="F31" s="11"/>
      <c r="G31" s="8" t="str">
        <f aca="false">IF(OR(E31="",F31=""),"",IF(AND(E31&gt;=4,F31&lt;=2),"مكسب سريع",IF(E31&gt;=4,"مشروع كبير",IF(F31&lt;=2,"تحسين بسيط","تجنّب"))))</f>
        <v/>
      </c>
      <c r="H31" s="11"/>
      <c r="I31" s="11"/>
    </row>
    <row r="32" customFormat="false" ht="15" hidden="false" customHeight="false" outlineLevel="0" collapsed="false">
      <c r="A32" s="11"/>
      <c r="B32" s="11"/>
      <c r="C32" s="13" t="str">
        <f aca="false">IF(B32="","",IFERROR(VLOOKUP(B32,'الأسباب الجذرية'!$A$6:$B$40,2,FALSE()),""))</f>
        <v/>
      </c>
      <c r="D32" s="11"/>
      <c r="E32" s="11"/>
      <c r="F32" s="11"/>
      <c r="G32" s="8" t="str">
        <f aca="false">IF(OR(E32="",F32=""),"",IF(AND(E32&gt;=4,F32&lt;=2),"مكسب سريع",IF(E32&gt;=4,"مشروع كبير",IF(F32&lt;=2,"تحسين بسيط","تجنّب"))))</f>
        <v/>
      </c>
      <c r="H32" s="11"/>
      <c r="I32" s="11"/>
    </row>
    <row r="33" customFormat="false" ht="15" hidden="false" customHeight="false" outlineLevel="0" collapsed="false">
      <c r="A33" s="11"/>
      <c r="B33" s="11"/>
      <c r="C33" s="13" t="str">
        <f aca="false">IF(B33="","",IFERROR(VLOOKUP(B33,'الأسباب الجذرية'!$A$6:$B$40,2,FALSE()),""))</f>
        <v/>
      </c>
      <c r="D33" s="11"/>
      <c r="E33" s="11"/>
      <c r="F33" s="11"/>
      <c r="G33" s="8" t="str">
        <f aca="false">IF(OR(E33="",F33=""),"",IF(AND(E33&gt;=4,F33&lt;=2),"مكسب سريع",IF(E33&gt;=4,"مشروع كبير",IF(F33&lt;=2,"تحسين بسيط","تجنّب"))))</f>
        <v/>
      </c>
      <c r="H33" s="11"/>
      <c r="I33" s="11"/>
    </row>
    <row r="34" customFormat="false" ht="15" hidden="false" customHeight="false" outlineLevel="0" collapsed="false">
      <c r="A34" s="11"/>
      <c r="B34" s="11"/>
      <c r="C34" s="13" t="str">
        <f aca="false">IF(B34="","",IFERROR(VLOOKUP(B34,'الأسباب الجذرية'!$A$6:$B$40,2,FALSE()),""))</f>
        <v/>
      </c>
      <c r="D34" s="11"/>
      <c r="E34" s="11"/>
      <c r="F34" s="11"/>
      <c r="G34" s="8" t="str">
        <f aca="false">IF(OR(E34="",F34=""),"",IF(AND(E34&gt;=4,F34&lt;=2),"مكسب سريع",IF(E34&gt;=4,"مشروع كبير",IF(F34&lt;=2,"تحسين بسيط","تجنّب"))))</f>
        <v/>
      </c>
      <c r="H34" s="11"/>
      <c r="I34" s="11"/>
    </row>
    <row r="35" customFormat="false" ht="15" hidden="false" customHeight="false" outlineLevel="0" collapsed="false">
      <c r="A35" s="11"/>
      <c r="B35" s="11"/>
      <c r="C35" s="13" t="str">
        <f aca="false">IF(B35="","",IFERROR(VLOOKUP(B35,'الأسباب الجذرية'!$A$6:$B$40,2,FALSE()),""))</f>
        <v/>
      </c>
      <c r="D35" s="11"/>
      <c r="E35" s="11"/>
      <c r="F35" s="11"/>
      <c r="G35" s="8" t="str">
        <f aca="false">IF(OR(E35="",F35=""),"",IF(AND(E35&gt;=4,F35&lt;=2),"مكسب سريع",IF(E35&gt;=4,"مشروع كبير",IF(F35&lt;=2,"تحسين بسيط","تجنّب"))))</f>
        <v/>
      </c>
      <c r="H35" s="11"/>
      <c r="I35" s="11"/>
    </row>
    <row r="36" customFormat="false" ht="15" hidden="false" customHeight="false" outlineLevel="0" collapsed="false">
      <c r="A36" s="11"/>
      <c r="B36" s="11"/>
      <c r="C36" s="13" t="str">
        <f aca="false">IF(B36="","",IFERROR(VLOOKUP(B36,'الأسباب الجذرية'!$A$6:$B$40,2,FALSE()),""))</f>
        <v/>
      </c>
      <c r="D36" s="11"/>
      <c r="E36" s="11"/>
      <c r="F36" s="11"/>
      <c r="G36" s="8" t="str">
        <f aca="false">IF(OR(E36="",F36=""),"",IF(AND(E36&gt;=4,F36&lt;=2),"مكسب سريع",IF(E36&gt;=4,"مشروع كبير",IF(F36&lt;=2,"تحسين بسيط","تجنّب"))))</f>
        <v/>
      </c>
      <c r="H36" s="11"/>
      <c r="I36" s="11"/>
    </row>
    <row r="37" customFormat="false" ht="15" hidden="false" customHeight="false" outlineLevel="0" collapsed="false">
      <c r="A37" s="11"/>
      <c r="B37" s="11"/>
      <c r="C37" s="13" t="str">
        <f aca="false">IF(B37="","",IFERROR(VLOOKUP(B37,'الأسباب الجذرية'!$A$6:$B$40,2,FALSE()),""))</f>
        <v/>
      </c>
      <c r="D37" s="11"/>
      <c r="E37" s="11"/>
      <c r="F37" s="11"/>
      <c r="G37" s="8" t="str">
        <f aca="false">IF(OR(E37="",F37=""),"",IF(AND(E37&gt;=4,F37&lt;=2),"مكسب سريع",IF(E37&gt;=4,"مشروع كبير",IF(F37&lt;=2,"تحسين بسيط","تجنّب"))))</f>
        <v/>
      </c>
      <c r="H37" s="11"/>
      <c r="I37" s="11"/>
    </row>
    <row r="38" customFormat="false" ht="15" hidden="false" customHeight="false" outlineLevel="0" collapsed="false">
      <c r="A38" s="11"/>
      <c r="B38" s="11"/>
      <c r="C38" s="13" t="str">
        <f aca="false">IF(B38="","",IFERROR(VLOOKUP(B38,'الأسباب الجذرية'!$A$6:$B$40,2,FALSE()),""))</f>
        <v/>
      </c>
      <c r="D38" s="11"/>
      <c r="E38" s="11"/>
      <c r="F38" s="11"/>
      <c r="G38" s="8" t="str">
        <f aca="false">IF(OR(E38="",F38=""),"",IF(AND(E38&gt;=4,F38&lt;=2),"مكسب سريع",IF(E38&gt;=4,"مشروع كبير",IF(F38&lt;=2,"تحسين بسيط","تجنّب"))))</f>
        <v/>
      </c>
      <c r="H38" s="11"/>
      <c r="I38" s="11"/>
    </row>
    <row r="39" customFormat="false" ht="15" hidden="false" customHeight="false" outlineLevel="0" collapsed="false">
      <c r="A39" s="11"/>
      <c r="B39" s="11"/>
      <c r="C39" s="13" t="str">
        <f aca="false">IF(B39="","",IFERROR(VLOOKUP(B39,'الأسباب الجذرية'!$A$6:$B$40,2,FALSE()),""))</f>
        <v/>
      </c>
      <c r="D39" s="11"/>
      <c r="E39" s="11"/>
      <c r="F39" s="11"/>
      <c r="G39" s="8" t="str">
        <f aca="false">IF(OR(E39="",F39=""),"",IF(AND(E39&gt;=4,F39&lt;=2),"مكسب سريع",IF(E39&gt;=4,"مشروع كبير",IF(F39&lt;=2,"تحسين بسيط","تجنّب"))))</f>
        <v/>
      </c>
      <c r="H39" s="11"/>
      <c r="I39" s="11"/>
    </row>
    <row r="40" customFormat="false" ht="15" hidden="false" customHeight="false" outlineLevel="0" collapsed="false">
      <c r="A40" s="11"/>
      <c r="B40" s="11"/>
      <c r="C40" s="13" t="str">
        <f aca="false">IF(B40="","",IFERROR(VLOOKUP(B40,'الأسباب الجذرية'!$A$6:$B$40,2,FALSE()),""))</f>
        <v/>
      </c>
      <c r="D40" s="11"/>
      <c r="E40" s="11"/>
      <c r="F40" s="11"/>
      <c r="G40" s="8" t="str">
        <f aca="false">IF(OR(E40="",F40=""),"",IF(AND(E40&gt;=4,F40&lt;=2),"مكسب سريع",IF(E40&gt;=4,"مشروع كبير",IF(F40&lt;=2,"تحسين بسيط","تجنّب"))))</f>
        <v/>
      </c>
      <c r="H40" s="11"/>
      <c r="I40" s="11"/>
    </row>
  </sheetData>
  <conditionalFormatting sqref="G6:G40">
    <cfRule type="cellIs" priority="2" operator="equal" aboveAverage="0" equalAverage="0" bottom="0" percent="0" rank="0" text="" dxfId="2">
      <formula>"مكسب سريع"</formula>
    </cfRule>
    <cfRule type="cellIs" priority="3" operator="equal" aboveAverage="0" equalAverage="0" bottom="0" percent="0" rank="0" text="" dxfId="3">
      <formula>"مشروع كبير"</formula>
    </cfRule>
    <cfRule type="cellIs" priority="4" operator="equal" aboveAverage="0" equalAverage="0" bottom="0" percent="0" rank="0" text="" dxfId="1">
      <formula>"تحسين بسيط"</formula>
    </cfRule>
    <cfRule type="cellIs" priority="5" operator="equal" aboveAverage="0" equalAverage="0" bottom="0" percent="0" rank="0" text="" dxfId="4">
      <formula>"تجنّب"</formula>
    </cfRule>
  </conditionalFormatting>
  <dataValidations count="3">
    <dataValidation allowBlank="true" errorStyle="stop" operator="between" showDropDown="false" showErrorMessage="false" showInputMessage="false" sqref="H6:H40" type="list">
      <formula1>"نعم,لا"</formula1>
      <formula2>0</formula2>
    </dataValidation>
    <dataValidation allowBlank="true" errorStyle="stop" operator="between" showDropDown="false" showErrorMessage="false" showInputMessage="false" sqref="I6:I40" type="list">
      <formula1>"نفّذه مباشرة,رشيق (Agile),تخطيط مسبق (PMI),هجين"</formula1>
      <formula2>0</formula2>
    </dataValidation>
    <dataValidation allowBlank="true" errorStyle="stop" operator="between" showDropDown="false" showErrorMessage="false" showInputMessage="false" sqref="E6:F40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40"/>
    <col collapsed="false" customWidth="true" hidden="false" outlineLevel="0" max="6" min="6" style="0" width="22"/>
    <col collapsed="false" customWidth="true" hidden="false" outlineLevel="0" max="7" min="7" style="0" width="26"/>
  </cols>
  <sheetData>
    <row r="1" customFormat="false" ht="17.35" hidden="false" customHeight="false" outlineLevel="0" collapsed="false">
      <c r="A1" s="1" t="s">
        <v>85</v>
      </c>
    </row>
    <row r="2" customFormat="false" ht="15" hidden="false" customHeight="false" outlineLevel="0" collapsed="false">
      <c r="A2" s="2" t="s">
        <v>70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5" t="s">
        <v>86</v>
      </c>
      <c r="C4" s="16" t="n">
        <f aca="false">SUM(F6:F40)</f>
        <v>20</v>
      </c>
    </row>
    <row r="5" customFormat="false" ht="33.75" hidden="false" customHeight="true" outlineLevel="0" collapsed="false">
      <c r="A5" s="10" t="s">
        <v>87</v>
      </c>
      <c r="B5" s="10" t="s">
        <v>72</v>
      </c>
      <c r="C5" s="10" t="s">
        <v>88</v>
      </c>
      <c r="D5" s="10" t="s">
        <v>89</v>
      </c>
      <c r="E5" s="10" t="s">
        <v>90</v>
      </c>
      <c r="F5" s="10" t="s">
        <v>91</v>
      </c>
      <c r="G5" s="10" t="s">
        <v>92</v>
      </c>
    </row>
    <row r="6" customFormat="false" ht="15" hidden="false" customHeight="false" outlineLevel="0" collapsed="false">
      <c r="A6" s="11" t="s">
        <v>93</v>
      </c>
      <c r="B6" s="11" t="s">
        <v>79</v>
      </c>
      <c r="C6" s="11" t="s">
        <v>94</v>
      </c>
      <c r="D6" s="11" t="s">
        <v>95</v>
      </c>
      <c r="E6" s="11" t="s">
        <v>96</v>
      </c>
      <c r="F6" s="11" t="n">
        <v>12</v>
      </c>
      <c r="G6" s="11" t="s">
        <v>97</v>
      </c>
    </row>
    <row r="7" customFormat="false" ht="15" hidden="false" customHeight="false" outlineLevel="0" collapsed="false">
      <c r="A7" s="11" t="s">
        <v>98</v>
      </c>
      <c r="B7" s="11" t="s">
        <v>82</v>
      </c>
      <c r="C7" s="11" t="s">
        <v>99</v>
      </c>
      <c r="D7" s="11" t="s">
        <v>100</v>
      </c>
      <c r="E7" s="11" t="s">
        <v>101</v>
      </c>
      <c r="F7" s="11" t="n">
        <v>8</v>
      </c>
      <c r="G7" s="11" t="s">
        <v>102</v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</row>
  </sheetData>
  <dataValidations count="1">
    <dataValidation allowBlank="true" errorStyle="stop" operator="between" showDropDown="false" showErrorMessage="false" showInputMessage="false" sqref="D6:D40" type="list">
      <formula1>"إزالة,تبسيط,أتمتة,دمج"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7"/>
    <col collapsed="false" customWidth="true" hidden="false" outlineLevel="0" max="3" min="3" style="0" width="36"/>
    <col collapsed="false" customWidth="true" hidden="false" outlineLevel="0" max="6" min="4" style="0" width="14"/>
    <col collapsed="false" customWidth="true" hidden="false" outlineLevel="0" max="7" min="7" style="0" width="15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26"/>
  </cols>
  <sheetData>
    <row r="1" customFormat="false" ht="17.35" hidden="false" customHeight="false" outlineLevel="0" collapsed="false">
      <c r="A1" s="1" t="s">
        <v>103</v>
      </c>
    </row>
    <row r="2" customFormat="false" ht="15" hidden="false" customHeight="false" outlineLevel="0" collapsed="false">
      <c r="A2" s="2" t="s">
        <v>104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3" t="s">
        <v>105</v>
      </c>
    </row>
    <row r="5" customFormat="false" ht="33.75" hidden="false" customHeight="true" outlineLevel="0" collapsed="false">
      <c r="A5" s="10" t="s">
        <v>106</v>
      </c>
      <c r="B5" s="10" t="s">
        <v>36</v>
      </c>
      <c r="C5" s="10" t="s">
        <v>107</v>
      </c>
      <c r="D5" s="10" t="s">
        <v>39</v>
      </c>
      <c r="E5" s="10" t="s">
        <v>108</v>
      </c>
      <c r="F5" s="10" t="s">
        <v>41</v>
      </c>
      <c r="G5" s="10" t="s">
        <v>109</v>
      </c>
      <c r="H5" s="10" t="s">
        <v>110</v>
      </c>
      <c r="I5" s="10" t="s">
        <v>111</v>
      </c>
      <c r="J5" s="10" t="s">
        <v>112</v>
      </c>
    </row>
    <row r="6" customFormat="false" ht="15" hidden="false" customHeight="false" outlineLevel="0" collapsed="false">
      <c r="A6" s="11" t="s">
        <v>113</v>
      </c>
      <c r="B6" s="11" t="s">
        <v>47</v>
      </c>
      <c r="C6" s="11" t="s">
        <v>114</v>
      </c>
      <c r="D6" s="11" t="s">
        <v>50</v>
      </c>
      <c r="E6" s="11" t="n">
        <v>45</v>
      </c>
      <c r="F6" s="11" t="n">
        <v>15</v>
      </c>
      <c r="G6" s="13" t="n">
        <f aca="false">IF(OR(A6="",COUNTIF('قراءات النتائج'!$A$6:$A$60,A6)=0),"",SUMIFS('قراءات النتائج'!$C$6:$C$60,'قراءات النتائج'!$A$6:$A$60,A6,'قراءات النتائج'!$B$6:$B$60,SUMPRODUCT(MAX(('قراءات النتائج'!$A$6:$A$60=A6)*'قراءات النتائج'!$B$6:$B$60))))</f>
        <v>28</v>
      </c>
      <c r="H6" s="17" t="n">
        <f aca="false">IF(OR(G6="",E6="",F6="",E6=F6),"",(E6-G6)/(E6-F6))</f>
        <v>0.566666666666667</v>
      </c>
      <c r="I6" s="8" t="str">
        <f aca="false">IF(H6="","",IF(H6&gt;=1,"نعم","لا"))</f>
        <v>لا</v>
      </c>
      <c r="J6" s="11" t="s">
        <v>52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3" t="str">
        <f aca="false">IF(OR(A7="",COUNTIF('قراءات النتائج'!$A$6:$A$60,A7)=0),"",SUMIFS('قراءات النتائج'!$C$6:$C$60,'قراءات النتائج'!$A$6:$A$60,A7,'قراءات النتائج'!$B$6:$B$60,SUMPRODUCT(MAX(('قراءات النتائج'!$A$6:$A$60=A7)*'قراءات النتائج'!$B$6:$B$60))))</f>
        <v/>
      </c>
      <c r="H7" s="17" t="str">
        <f aca="false">IF(OR(G7="",E7="",F7="",E7=F7),"",(E7-G7)/(E7-F7))</f>
        <v/>
      </c>
      <c r="I7" s="8" t="str">
        <f aca="false">IF(H7="","",IF(H7&gt;=1,"نعم","لا"))</f>
        <v/>
      </c>
      <c r="J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3" t="str">
        <f aca="false">IF(OR(A8="",COUNTIF('قراءات النتائج'!$A$6:$A$60,A8)=0),"",SUMIFS('قراءات النتائج'!$C$6:$C$60,'قراءات النتائج'!$A$6:$A$60,A8,'قراءات النتائج'!$B$6:$B$60,SUMPRODUCT(MAX(('قراءات النتائج'!$A$6:$A$60=A8)*'قراءات النتائج'!$B$6:$B$60))))</f>
        <v/>
      </c>
      <c r="H8" s="17" t="str">
        <f aca="false">IF(OR(G8="",E8="",F8="",E8=F8),"",(E8-G8)/(E8-F8))</f>
        <v/>
      </c>
      <c r="I8" s="8" t="str">
        <f aca="false">IF(H8="","",IF(H8&gt;=1,"نعم","لا"))</f>
        <v/>
      </c>
      <c r="J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3" t="str">
        <f aca="false">IF(OR(A9="",COUNTIF('قراءات النتائج'!$A$6:$A$60,A9)=0),"",SUMIFS('قراءات النتائج'!$C$6:$C$60,'قراءات النتائج'!$A$6:$A$60,A9,'قراءات النتائج'!$B$6:$B$60,SUMPRODUCT(MAX(('قراءات النتائج'!$A$6:$A$60=A9)*'قراءات النتائج'!$B$6:$B$60))))</f>
        <v/>
      </c>
      <c r="H9" s="17" t="str">
        <f aca="false">IF(OR(G9="",E9="",F9="",E9=F9),"",(E9-G9)/(E9-F9))</f>
        <v/>
      </c>
      <c r="I9" s="8" t="str">
        <f aca="false">IF(H9="","",IF(H9&gt;=1,"نعم","لا"))</f>
        <v/>
      </c>
      <c r="J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3" t="str">
        <f aca="false">IF(OR(A10="",COUNTIF('قراءات النتائج'!$A$6:$A$60,A10)=0),"",SUMIFS('قراءات النتائج'!$C$6:$C$60,'قراءات النتائج'!$A$6:$A$60,A10,'قراءات النتائج'!$B$6:$B$60,SUMPRODUCT(MAX(('قراءات النتائج'!$A$6:$A$60=A10)*'قراءات النتائج'!$B$6:$B$60))))</f>
        <v/>
      </c>
      <c r="H10" s="17" t="str">
        <f aca="false">IF(OR(G10="",E10="",F10="",E10=F10),"",(E10-G10)/(E10-F10))</f>
        <v/>
      </c>
      <c r="I10" s="8" t="str">
        <f aca="false">IF(H10="","",IF(H10&gt;=1,"نعم","لا"))</f>
        <v/>
      </c>
      <c r="J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3" t="str">
        <f aca="false">IF(OR(A11="",COUNTIF('قراءات النتائج'!$A$6:$A$60,A11)=0),"",SUMIFS('قراءات النتائج'!$C$6:$C$60,'قراءات النتائج'!$A$6:$A$60,A11,'قراءات النتائج'!$B$6:$B$60,SUMPRODUCT(MAX(('قراءات النتائج'!$A$6:$A$60=A11)*'قراءات النتائج'!$B$6:$B$60))))</f>
        <v/>
      </c>
      <c r="H11" s="17" t="str">
        <f aca="false">IF(OR(G11="",E11="",F11="",E11=F11),"",(E11-G11)/(E11-F11))</f>
        <v/>
      </c>
      <c r="I11" s="8" t="str">
        <f aca="false">IF(H11="","",IF(H11&gt;=1,"نعم","لا"))</f>
        <v/>
      </c>
      <c r="J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3" t="str">
        <f aca="false">IF(OR(A12="",COUNTIF('قراءات النتائج'!$A$6:$A$60,A12)=0),"",SUMIFS('قراءات النتائج'!$C$6:$C$60,'قراءات النتائج'!$A$6:$A$60,A12,'قراءات النتائج'!$B$6:$B$60,SUMPRODUCT(MAX(('قراءات النتائج'!$A$6:$A$60=A12)*'قراءات النتائج'!$B$6:$B$60))))</f>
        <v/>
      </c>
      <c r="H12" s="17" t="str">
        <f aca="false">IF(OR(G12="",E12="",F12="",E12=F12),"",(E12-G12)/(E12-F12))</f>
        <v/>
      </c>
      <c r="I12" s="8" t="str">
        <f aca="false">IF(H12="","",IF(H12&gt;=1,"نعم","لا"))</f>
        <v/>
      </c>
      <c r="J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3" t="str">
        <f aca="false">IF(OR(A13="",COUNTIF('قراءات النتائج'!$A$6:$A$60,A13)=0),"",SUMIFS('قراءات النتائج'!$C$6:$C$60,'قراءات النتائج'!$A$6:$A$60,A13,'قراءات النتائج'!$B$6:$B$60,SUMPRODUCT(MAX(('قراءات النتائج'!$A$6:$A$60=A13)*'قراءات النتائج'!$B$6:$B$60))))</f>
        <v/>
      </c>
      <c r="H13" s="17" t="str">
        <f aca="false">IF(OR(G13="",E13="",F13="",E13=F13),"",(E13-G13)/(E13-F13))</f>
        <v/>
      </c>
      <c r="I13" s="8" t="str">
        <f aca="false">IF(H13="","",IF(H13&gt;=1,"نعم","لا"))</f>
        <v/>
      </c>
      <c r="J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3" t="str">
        <f aca="false">IF(OR(A14="",COUNTIF('قراءات النتائج'!$A$6:$A$60,A14)=0),"",SUMIFS('قراءات النتائج'!$C$6:$C$60,'قراءات النتائج'!$A$6:$A$60,A14,'قراءات النتائج'!$B$6:$B$60,SUMPRODUCT(MAX(('قراءات النتائج'!$A$6:$A$60=A14)*'قراءات النتائج'!$B$6:$B$60))))</f>
        <v/>
      </c>
      <c r="H14" s="17" t="str">
        <f aca="false">IF(OR(G14="",E14="",F14="",E14=F14),"",(E14-G14)/(E14-F14))</f>
        <v/>
      </c>
      <c r="I14" s="8" t="str">
        <f aca="false">IF(H14="","",IF(H14&gt;=1,"نعم","لا"))</f>
        <v/>
      </c>
      <c r="J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3" t="str">
        <f aca="false">IF(OR(A15="",COUNTIF('قراءات النتائج'!$A$6:$A$60,A15)=0),"",SUMIFS('قراءات النتائج'!$C$6:$C$60,'قراءات النتائج'!$A$6:$A$60,A15,'قراءات النتائج'!$B$6:$B$60,SUMPRODUCT(MAX(('قراءات النتائج'!$A$6:$A$60=A15)*'قراءات النتائج'!$B$6:$B$60))))</f>
        <v/>
      </c>
      <c r="H15" s="17" t="str">
        <f aca="false">IF(OR(G15="",E15="",F15="",E15=F15),"",(E15-G15)/(E15-F15))</f>
        <v/>
      </c>
      <c r="I15" s="8" t="str">
        <f aca="false">IF(H15="","",IF(H15&gt;=1,"نعم","لا"))</f>
        <v/>
      </c>
      <c r="J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3" t="str">
        <f aca="false">IF(OR(A16="",COUNTIF('قراءات النتائج'!$A$6:$A$60,A16)=0),"",SUMIFS('قراءات النتائج'!$C$6:$C$60,'قراءات النتائج'!$A$6:$A$60,A16,'قراءات النتائج'!$B$6:$B$60,SUMPRODUCT(MAX(('قراءات النتائج'!$A$6:$A$60=A16)*'قراءات النتائج'!$B$6:$B$60))))</f>
        <v/>
      </c>
      <c r="H16" s="17" t="str">
        <f aca="false">IF(OR(G16="",E16="",F16="",E16=F16),"",(E16-G16)/(E16-F16))</f>
        <v/>
      </c>
      <c r="I16" s="8" t="str">
        <f aca="false">IF(H16="","",IF(H16&gt;=1,"نعم","لا"))</f>
        <v/>
      </c>
      <c r="J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3" t="str">
        <f aca="false">IF(OR(A17="",COUNTIF('قراءات النتائج'!$A$6:$A$60,A17)=0),"",SUMIFS('قراءات النتائج'!$C$6:$C$60,'قراءات النتائج'!$A$6:$A$60,A17,'قراءات النتائج'!$B$6:$B$60,SUMPRODUCT(MAX(('قراءات النتائج'!$A$6:$A$60=A17)*'قراءات النتائج'!$B$6:$B$60))))</f>
        <v/>
      </c>
      <c r="H17" s="17" t="str">
        <f aca="false">IF(OR(G17="",E17="",F17="",E17=F17),"",(E17-G17)/(E17-F17))</f>
        <v/>
      </c>
      <c r="I17" s="8" t="str">
        <f aca="false">IF(H17="","",IF(H17&gt;=1,"نعم","لا"))</f>
        <v/>
      </c>
      <c r="J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3" t="str">
        <f aca="false">IF(OR(A18="",COUNTIF('قراءات النتائج'!$A$6:$A$60,A18)=0),"",SUMIFS('قراءات النتائج'!$C$6:$C$60,'قراءات النتائج'!$A$6:$A$60,A18,'قراءات النتائج'!$B$6:$B$60,SUMPRODUCT(MAX(('قراءات النتائج'!$A$6:$A$60=A18)*'قراءات النتائج'!$B$6:$B$60))))</f>
        <v/>
      </c>
      <c r="H18" s="17" t="str">
        <f aca="false">IF(OR(G18="",E18="",F18="",E18=F18),"",(E18-G18)/(E18-F18))</f>
        <v/>
      </c>
      <c r="I18" s="8" t="str">
        <f aca="false">IF(H18="","",IF(H18&gt;=1,"نعم","لا"))</f>
        <v/>
      </c>
      <c r="J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3" t="str">
        <f aca="false">IF(OR(A19="",COUNTIF('قراءات النتائج'!$A$6:$A$60,A19)=0),"",SUMIFS('قراءات النتائج'!$C$6:$C$60,'قراءات النتائج'!$A$6:$A$60,A19,'قراءات النتائج'!$B$6:$B$60,SUMPRODUCT(MAX(('قراءات النتائج'!$A$6:$A$60=A19)*'قراءات النتائج'!$B$6:$B$60))))</f>
        <v/>
      </c>
      <c r="H19" s="17" t="str">
        <f aca="false">IF(OR(G19="",E19="",F19="",E19=F19),"",(E19-G19)/(E19-F19))</f>
        <v/>
      </c>
      <c r="I19" s="8" t="str">
        <f aca="false">IF(H19="","",IF(H19&gt;=1,"نعم","لا"))</f>
        <v/>
      </c>
      <c r="J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3" t="str">
        <f aca="false">IF(OR(A20="",COUNTIF('قراءات النتائج'!$A$6:$A$60,A20)=0),"",SUMIFS('قراءات النتائج'!$C$6:$C$60,'قراءات النتائج'!$A$6:$A$60,A20,'قراءات النتائج'!$B$6:$B$60,SUMPRODUCT(MAX(('قراءات النتائج'!$A$6:$A$60=A20)*'قراءات النتائج'!$B$6:$B$60))))</f>
        <v/>
      </c>
      <c r="H20" s="17" t="str">
        <f aca="false">IF(OR(G20="",E20="",F20="",E20=F20),"",(E20-G20)/(E20-F20))</f>
        <v/>
      </c>
      <c r="I20" s="8" t="str">
        <f aca="false">IF(H20="","",IF(H20&gt;=1,"نعم","لا"))</f>
        <v/>
      </c>
      <c r="J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3" t="str">
        <f aca="false">IF(OR(A21="",COUNTIF('قراءات النتائج'!$A$6:$A$60,A21)=0),"",SUMIFS('قراءات النتائج'!$C$6:$C$60,'قراءات النتائج'!$A$6:$A$60,A21,'قراءات النتائج'!$B$6:$B$60,SUMPRODUCT(MAX(('قراءات النتائج'!$A$6:$A$60=A21)*'قراءات النتائج'!$B$6:$B$60))))</f>
        <v/>
      </c>
      <c r="H21" s="17" t="str">
        <f aca="false">IF(OR(G21="",E21="",F21="",E21=F21),"",(E21-G21)/(E21-F21))</f>
        <v/>
      </c>
      <c r="I21" s="8" t="str">
        <f aca="false">IF(H21="","",IF(H21&gt;=1,"نعم","لا"))</f>
        <v/>
      </c>
      <c r="J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3" t="str">
        <f aca="false">IF(OR(A22="",COUNTIF('قراءات النتائج'!$A$6:$A$60,A22)=0),"",SUMIFS('قراءات النتائج'!$C$6:$C$60,'قراءات النتائج'!$A$6:$A$60,A22,'قراءات النتائج'!$B$6:$B$60,SUMPRODUCT(MAX(('قراءات النتائج'!$A$6:$A$60=A22)*'قراءات النتائج'!$B$6:$B$60))))</f>
        <v/>
      </c>
      <c r="H22" s="17" t="str">
        <f aca="false">IF(OR(G22="",E22="",F22="",E22=F22),"",(E22-G22)/(E22-F22))</f>
        <v/>
      </c>
      <c r="I22" s="8" t="str">
        <f aca="false">IF(H22="","",IF(H22&gt;=1,"نعم","لا"))</f>
        <v/>
      </c>
      <c r="J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3" t="str">
        <f aca="false">IF(OR(A23="",COUNTIF('قراءات النتائج'!$A$6:$A$60,A23)=0),"",SUMIFS('قراءات النتائج'!$C$6:$C$60,'قراءات النتائج'!$A$6:$A$60,A23,'قراءات النتائج'!$B$6:$B$60,SUMPRODUCT(MAX(('قراءات النتائج'!$A$6:$A$60=A23)*'قراءات النتائج'!$B$6:$B$60))))</f>
        <v/>
      </c>
      <c r="H23" s="17" t="str">
        <f aca="false">IF(OR(G23="",E23="",F23="",E23=F23),"",(E23-G23)/(E23-F23))</f>
        <v/>
      </c>
      <c r="I23" s="8" t="str">
        <f aca="false">IF(H23="","",IF(H23&gt;=1,"نعم","لا"))</f>
        <v/>
      </c>
      <c r="J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3" t="str">
        <f aca="false">IF(OR(A24="",COUNTIF('قراءات النتائج'!$A$6:$A$60,A24)=0),"",SUMIFS('قراءات النتائج'!$C$6:$C$60,'قراءات النتائج'!$A$6:$A$60,A24,'قراءات النتائج'!$B$6:$B$60,SUMPRODUCT(MAX(('قراءات النتائج'!$A$6:$A$60=A24)*'قراءات النتائج'!$B$6:$B$60))))</f>
        <v/>
      </c>
      <c r="H24" s="17" t="str">
        <f aca="false">IF(OR(G24="",E24="",F24="",E24=F24),"",(E24-G24)/(E24-F24))</f>
        <v/>
      </c>
      <c r="I24" s="8" t="str">
        <f aca="false">IF(H24="","",IF(H24&gt;=1,"نعم","لا"))</f>
        <v/>
      </c>
      <c r="J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3" t="str">
        <f aca="false">IF(OR(A25="",COUNTIF('قراءات النتائج'!$A$6:$A$60,A25)=0),"",SUMIFS('قراءات النتائج'!$C$6:$C$60,'قراءات النتائج'!$A$6:$A$60,A25,'قراءات النتائج'!$B$6:$B$60,SUMPRODUCT(MAX(('قراءات النتائج'!$A$6:$A$60=A25)*'قراءات النتائج'!$B$6:$B$60))))</f>
        <v/>
      </c>
      <c r="H25" s="17" t="str">
        <f aca="false">IF(OR(G25="",E25="",F25="",E25=F25),"",(E25-G25)/(E25-F25))</f>
        <v/>
      </c>
      <c r="I25" s="8" t="str">
        <f aca="false">IF(H25="","",IF(H25&gt;=1,"نعم","لا"))</f>
        <v/>
      </c>
      <c r="J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3" t="str">
        <f aca="false">IF(OR(A26="",COUNTIF('قراءات النتائج'!$A$6:$A$60,A26)=0),"",SUMIFS('قراءات النتائج'!$C$6:$C$60,'قراءات النتائج'!$A$6:$A$60,A26,'قراءات النتائج'!$B$6:$B$60,SUMPRODUCT(MAX(('قراءات النتائج'!$A$6:$A$60=A26)*'قراءات النتائج'!$B$6:$B$60))))</f>
        <v/>
      </c>
      <c r="H26" s="17" t="str">
        <f aca="false">IF(OR(G26="",E26="",F26="",E26=F26),"",(E26-G26)/(E26-F26))</f>
        <v/>
      </c>
      <c r="I26" s="8" t="str">
        <f aca="false">IF(H26="","",IF(H26&gt;=1,"نعم","لا"))</f>
        <v/>
      </c>
      <c r="J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3" t="str">
        <f aca="false">IF(OR(A27="",COUNTIF('قراءات النتائج'!$A$6:$A$60,A27)=0),"",SUMIFS('قراءات النتائج'!$C$6:$C$60,'قراءات النتائج'!$A$6:$A$60,A27,'قراءات النتائج'!$B$6:$B$60,SUMPRODUCT(MAX(('قراءات النتائج'!$A$6:$A$60=A27)*'قراءات النتائج'!$B$6:$B$60))))</f>
        <v/>
      </c>
      <c r="H27" s="17" t="str">
        <f aca="false">IF(OR(G27="",E27="",F27="",E27=F27),"",(E27-G27)/(E27-F27))</f>
        <v/>
      </c>
      <c r="I27" s="8" t="str">
        <f aca="false">IF(H27="","",IF(H27&gt;=1,"نعم","لا"))</f>
        <v/>
      </c>
      <c r="J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3" t="str">
        <f aca="false">IF(OR(A28="",COUNTIF('قراءات النتائج'!$A$6:$A$60,A28)=0),"",SUMIFS('قراءات النتائج'!$C$6:$C$60,'قراءات النتائج'!$A$6:$A$60,A28,'قراءات النتائج'!$B$6:$B$60,SUMPRODUCT(MAX(('قراءات النتائج'!$A$6:$A$60=A28)*'قراءات النتائج'!$B$6:$B$60))))</f>
        <v/>
      </c>
      <c r="H28" s="17" t="str">
        <f aca="false">IF(OR(G28="",E28="",F28="",E28=F28),"",(E28-G28)/(E28-F28))</f>
        <v/>
      </c>
      <c r="I28" s="8" t="str">
        <f aca="false">IF(H28="","",IF(H28&gt;=1,"نعم","لا"))</f>
        <v/>
      </c>
      <c r="J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3" t="str">
        <f aca="false">IF(OR(A29="",COUNTIF('قراءات النتائج'!$A$6:$A$60,A29)=0),"",SUMIFS('قراءات النتائج'!$C$6:$C$60,'قراءات النتائج'!$A$6:$A$60,A29,'قراءات النتائج'!$B$6:$B$60,SUMPRODUCT(MAX(('قراءات النتائج'!$A$6:$A$60=A29)*'قراءات النتائج'!$B$6:$B$60))))</f>
        <v/>
      </c>
      <c r="H29" s="17" t="str">
        <f aca="false">IF(OR(G29="",E29="",F29="",E29=F29),"",(E29-G29)/(E29-F29))</f>
        <v/>
      </c>
      <c r="I29" s="8" t="str">
        <f aca="false">IF(H29="","",IF(H29&gt;=1,"نعم","لا"))</f>
        <v/>
      </c>
      <c r="J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3" t="str">
        <f aca="false">IF(OR(A30="",COUNTIF('قراءات النتائج'!$A$6:$A$60,A30)=0),"",SUMIFS('قراءات النتائج'!$C$6:$C$60,'قراءات النتائج'!$A$6:$A$60,A30,'قراءات النتائج'!$B$6:$B$60,SUMPRODUCT(MAX(('قراءات النتائج'!$A$6:$A$60=A30)*'قراءات النتائج'!$B$6:$B$60))))</f>
        <v/>
      </c>
      <c r="H30" s="17" t="str">
        <f aca="false">IF(OR(G30="",E30="",F30="",E30=F30),"",(E30-G30)/(E30-F30))</f>
        <v/>
      </c>
      <c r="I30" s="8" t="str">
        <f aca="false">IF(H30="","",IF(H30&gt;=1,"نعم","لا"))</f>
        <v/>
      </c>
      <c r="J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3" t="str">
        <f aca="false">IF(OR(A31="",COUNTIF('قراءات النتائج'!$A$6:$A$60,A31)=0),"",SUMIFS('قراءات النتائج'!$C$6:$C$60,'قراءات النتائج'!$A$6:$A$60,A31,'قراءات النتائج'!$B$6:$B$60,SUMPRODUCT(MAX(('قراءات النتائج'!$A$6:$A$60=A31)*'قراءات النتائج'!$B$6:$B$60))))</f>
        <v/>
      </c>
      <c r="H31" s="17" t="str">
        <f aca="false">IF(OR(G31="",E31="",F31="",E31=F31),"",(E31-G31)/(E31-F31))</f>
        <v/>
      </c>
      <c r="I31" s="8" t="str">
        <f aca="false">IF(H31="","",IF(H31&gt;=1,"نعم","لا"))</f>
        <v/>
      </c>
      <c r="J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3" t="str">
        <f aca="false">IF(OR(A32="",COUNTIF('قراءات النتائج'!$A$6:$A$60,A32)=0),"",SUMIFS('قراءات النتائج'!$C$6:$C$60,'قراءات النتائج'!$A$6:$A$60,A32,'قراءات النتائج'!$B$6:$B$60,SUMPRODUCT(MAX(('قراءات النتائج'!$A$6:$A$60=A32)*'قراءات النتائج'!$B$6:$B$60))))</f>
        <v/>
      </c>
      <c r="H32" s="17" t="str">
        <f aca="false">IF(OR(G32="",E32="",F32="",E32=F32),"",(E32-G32)/(E32-F32))</f>
        <v/>
      </c>
      <c r="I32" s="8" t="str">
        <f aca="false">IF(H32="","",IF(H32&gt;=1,"نعم","لا"))</f>
        <v/>
      </c>
      <c r="J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3" t="str">
        <f aca="false">IF(OR(A33="",COUNTIF('قراءات النتائج'!$A$6:$A$60,A33)=0),"",SUMIFS('قراءات النتائج'!$C$6:$C$60,'قراءات النتائج'!$A$6:$A$60,A33,'قراءات النتائج'!$B$6:$B$60,SUMPRODUCT(MAX(('قراءات النتائج'!$A$6:$A$60=A33)*'قراءات النتائج'!$B$6:$B$60))))</f>
        <v/>
      </c>
      <c r="H33" s="17" t="str">
        <f aca="false">IF(OR(G33="",E33="",F33="",E33=F33),"",(E33-G33)/(E33-F33))</f>
        <v/>
      </c>
      <c r="I33" s="8" t="str">
        <f aca="false">IF(H33="","",IF(H33&gt;=1,"نعم","لا"))</f>
        <v/>
      </c>
      <c r="J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3" t="str">
        <f aca="false">IF(OR(A34="",COUNTIF('قراءات النتائج'!$A$6:$A$60,A34)=0),"",SUMIFS('قراءات النتائج'!$C$6:$C$60,'قراءات النتائج'!$A$6:$A$60,A34,'قراءات النتائج'!$B$6:$B$60,SUMPRODUCT(MAX(('قراءات النتائج'!$A$6:$A$60=A34)*'قراءات النتائج'!$B$6:$B$60))))</f>
        <v/>
      </c>
      <c r="H34" s="17" t="str">
        <f aca="false">IF(OR(G34="",E34="",F34="",E34=F34),"",(E34-G34)/(E34-F34))</f>
        <v/>
      </c>
      <c r="I34" s="8" t="str">
        <f aca="false">IF(H34="","",IF(H34&gt;=1,"نعم","لا"))</f>
        <v/>
      </c>
      <c r="J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3" t="str">
        <f aca="false">IF(OR(A35="",COUNTIF('قراءات النتائج'!$A$6:$A$60,A35)=0),"",SUMIFS('قراءات النتائج'!$C$6:$C$60,'قراءات النتائج'!$A$6:$A$60,A35,'قراءات النتائج'!$B$6:$B$60,SUMPRODUCT(MAX(('قراءات النتائج'!$A$6:$A$60=A35)*'قراءات النتائج'!$B$6:$B$60))))</f>
        <v/>
      </c>
      <c r="H35" s="17" t="str">
        <f aca="false">IF(OR(G35="",E35="",F35="",E35=F35),"",(E35-G35)/(E35-F35))</f>
        <v/>
      </c>
      <c r="I35" s="8" t="str">
        <f aca="false">IF(H35="","",IF(H35&gt;=1,"نعم","لا"))</f>
        <v/>
      </c>
      <c r="J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3" t="str">
        <f aca="false">IF(OR(A36="",COUNTIF('قراءات النتائج'!$A$6:$A$60,A36)=0),"",SUMIFS('قراءات النتائج'!$C$6:$C$60,'قراءات النتائج'!$A$6:$A$60,A36,'قراءات النتائج'!$B$6:$B$60,SUMPRODUCT(MAX(('قراءات النتائج'!$A$6:$A$60=A36)*'قراءات النتائج'!$B$6:$B$60))))</f>
        <v/>
      </c>
      <c r="H36" s="17" t="str">
        <f aca="false">IF(OR(G36="",E36="",F36="",E36=F36),"",(E36-G36)/(E36-F36))</f>
        <v/>
      </c>
      <c r="I36" s="8" t="str">
        <f aca="false">IF(H36="","",IF(H36&gt;=1,"نعم","لا"))</f>
        <v/>
      </c>
      <c r="J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3" t="str">
        <f aca="false">IF(OR(A37="",COUNTIF('قراءات النتائج'!$A$6:$A$60,A37)=0),"",SUMIFS('قراءات النتائج'!$C$6:$C$60,'قراءات النتائج'!$A$6:$A$60,A37,'قراءات النتائج'!$B$6:$B$60,SUMPRODUCT(MAX(('قراءات النتائج'!$A$6:$A$60=A37)*'قراءات النتائج'!$B$6:$B$60))))</f>
        <v/>
      </c>
      <c r="H37" s="17" t="str">
        <f aca="false">IF(OR(G37="",E37="",F37="",E37=F37),"",(E37-G37)/(E37-F37))</f>
        <v/>
      </c>
      <c r="I37" s="8" t="str">
        <f aca="false">IF(H37="","",IF(H37&gt;=1,"نعم","لا"))</f>
        <v/>
      </c>
      <c r="J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3" t="str">
        <f aca="false">IF(OR(A38="",COUNTIF('قراءات النتائج'!$A$6:$A$60,A38)=0),"",SUMIFS('قراءات النتائج'!$C$6:$C$60,'قراءات النتائج'!$A$6:$A$60,A38,'قراءات النتائج'!$B$6:$B$60,SUMPRODUCT(MAX(('قراءات النتائج'!$A$6:$A$60=A38)*'قراءات النتائج'!$B$6:$B$60))))</f>
        <v/>
      </c>
      <c r="H38" s="17" t="str">
        <f aca="false">IF(OR(G38="",E38="",F38="",E38=F38),"",(E38-G38)/(E38-F38))</f>
        <v/>
      </c>
      <c r="I38" s="8" t="str">
        <f aca="false">IF(H38="","",IF(H38&gt;=1,"نعم","لا"))</f>
        <v/>
      </c>
      <c r="J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3" t="str">
        <f aca="false">IF(OR(A39="",COUNTIF('قراءات النتائج'!$A$6:$A$60,A39)=0),"",SUMIFS('قراءات النتائج'!$C$6:$C$60,'قراءات النتائج'!$A$6:$A$60,A39,'قراءات النتائج'!$B$6:$B$60,SUMPRODUCT(MAX(('قراءات النتائج'!$A$6:$A$60=A39)*'قراءات النتائج'!$B$6:$B$60))))</f>
        <v/>
      </c>
      <c r="H39" s="17" t="str">
        <f aca="false">IF(OR(G39="",E39="",F39="",E39=F39),"",(E39-G39)/(E39-F39))</f>
        <v/>
      </c>
      <c r="I39" s="8" t="str">
        <f aca="false">IF(H39="","",IF(H39&gt;=1,"نعم","لا"))</f>
        <v/>
      </c>
      <c r="J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3" t="str">
        <f aca="false">IF(OR(A40="",COUNTIF('قراءات النتائج'!$A$6:$A$60,A40)=0),"",SUMIFS('قراءات النتائج'!$C$6:$C$60,'قراءات النتائج'!$A$6:$A$60,A40,'قراءات النتائج'!$B$6:$B$60,SUMPRODUCT(MAX(('قراءات النتائج'!$A$6:$A$60=A40)*'قراءات النتائج'!$B$6:$B$60))))</f>
        <v/>
      </c>
      <c r="H40" s="17" t="str">
        <f aca="false">IF(OR(G40="",E40="",F40="",E40=F40),"",(E40-G40)/(E40-F40))</f>
        <v/>
      </c>
      <c r="I40" s="8" t="str">
        <f aca="false">IF(H40="","",IF(H40&gt;=1,"نعم","لا"))</f>
        <v/>
      </c>
      <c r="J40" s="11"/>
    </row>
  </sheetData>
  <conditionalFormatting sqref="I6:I40">
    <cfRule type="cellIs" priority="2" operator="equal" aboveAverage="0" equalAverage="0" bottom="0" percent="0" rank="0" text="" dxfId="2">
      <formula>"نعم"</formula>
    </cfRule>
    <cfRule type="cellIs" priority="3" operator="equal" aboveAverage="0" equalAverage="0" bottom="0" percent="0" rank="0" text="" dxfId="1">
      <formula>"لا"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7"/>
    <col collapsed="false" customWidth="true" hidden="false" outlineLevel="0" max="3" min="3" style="0" width="40"/>
    <col collapsed="false" customWidth="true" hidden="false" outlineLevel="0" max="5" min="4" style="0" width="14"/>
    <col collapsed="false" customWidth="true" hidden="false" outlineLevel="0" max="6" min="6" style="0" width="19"/>
    <col collapsed="false" customWidth="true" hidden="false" outlineLevel="0" max="8" min="7" style="0" width="14"/>
  </cols>
  <sheetData>
    <row r="1" customFormat="false" ht="17.35" hidden="false" customHeight="false" outlineLevel="0" collapsed="false">
      <c r="A1" s="1" t="s">
        <v>115</v>
      </c>
    </row>
    <row r="2" customFormat="false" ht="15" hidden="false" customHeight="false" outlineLevel="0" collapsed="false">
      <c r="A2" s="2" t="s">
        <v>116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117</v>
      </c>
      <c r="B5" s="10" t="s">
        <v>106</v>
      </c>
      <c r="C5" s="10" t="s">
        <v>118</v>
      </c>
      <c r="D5" s="10" t="s">
        <v>72</v>
      </c>
      <c r="E5" s="10" t="s">
        <v>42</v>
      </c>
      <c r="F5" s="10" t="s">
        <v>119</v>
      </c>
      <c r="G5" s="10" t="s">
        <v>120</v>
      </c>
      <c r="H5" s="10" t="s">
        <v>121</v>
      </c>
    </row>
    <row r="6" customFormat="false" ht="15" hidden="false" customHeight="false" outlineLevel="0" collapsed="false">
      <c r="A6" s="11" t="s">
        <v>122</v>
      </c>
      <c r="B6" s="11" t="s">
        <v>113</v>
      </c>
      <c r="C6" s="11" t="s">
        <v>123</v>
      </c>
      <c r="D6" s="11" t="s">
        <v>79</v>
      </c>
      <c r="E6" s="18" t="n">
        <v>46387</v>
      </c>
      <c r="F6" s="18"/>
      <c r="G6" s="11"/>
      <c r="H6" s="11" t="s">
        <v>124</v>
      </c>
    </row>
    <row r="7" customFormat="false" ht="15" hidden="false" customHeight="false" outlineLevel="0" collapsed="false">
      <c r="A7" s="11" t="s">
        <v>125</v>
      </c>
      <c r="B7" s="11" t="s">
        <v>113</v>
      </c>
      <c r="C7" s="11" t="s">
        <v>126</v>
      </c>
      <c r="D7" s="11" t="s">
        <v>82</v>
      </c>
      <c r="E7" s="18" t="n">
        <v>46341</v>
      </c>
      <c r="F7" s="18" t="n">
        <v>46339</v>
      </c>
      <c r="G7" s="11" t="s">
        <v>127</v>
      </c>
      <c r="H7" s="11" t="s">
        <v>128</v>
      </c>
    </row>
    <row r="8" customFormat="false" ht="15" hidden="false" customHeight="false" outlineLevel="0" collapsed="false">
      <c r="A8" s="11"/>
      <c r="B8" s="11"/>
      <c r="C8" s="11"/>
      <c r="D8" s="11"/>
      <c r="E8" s="18"/>
      <c r="F8" s="18"/>
      <c r="G8" s="11"/>
      <c r="H8" s="11"/>
    </row>
    <row r="9" customFormat="false" ht="15" hidden="false" customHeight="false" outlineLevel="0" collapsed="false">
      <c r="A9" s="11"/>
      <c r="B9" s="11"/>
      <c r="C9" s="11"/>
      <c r="D9" s="11"/>
      <c r="E9" s="18"/>
      <c r="F9" s="18"/>
      <c r="G9" s="11"/>
      <c r="H9" s="11"/>
    </row>
    <row r="10" customFormat="false" ht="15" hidden="false" customHeight="false" outlineLevel="0" collapsed="false">
      <c r="A10" s="11"/>
      <c r="B10" s="11"/>
      <c r="C10" s="11"/>
      <c r="D10" s="11"/>
      <c r="E10" s="18"/>
      <c r="F10" s="18"/>
      <c r="G10" s="11"/>
      <c r="H10" s="11"/>
    </row>
    <row r="11" customFormat="false" ht="15" hidden="false" customHeight="false" outlineLevel="0" collapsed="false">
      <c r="A11" s="11"/>
      <c r="B11" s="11"/>
      <c r="C11" s="11"/>
      <c r="D11" s="11"/>
      <c r="E11" s="18"/>
      <c r="F11" s="18"/>
      <c r="G11" s="11"/>
      <c r="H11" s="11"/>
    </row>
    <row r="12" customFormat="false" ht="15" hidden="false" customHeight="false" outlineLevel="0" collapsed="false">
      <c r="A12" s="11"/>
      <c r="B12" s="11"/>
      <c r="C12" s="11"/>
      <c r="D12" s="11"/>
      <c r="E12" s="18"/>
      <c r="F12" s="18"/>
      <c r="G12" s="11"/>
      <c r="H12" s="11"/>
    </row>
    <row r="13" customFormat="false" ht="15" hidden="false" customHeight="false" outlineLevel="0" collapsed="false">
      <c r="A13" s="11"/>
      <c r="B13" s="11"/>
      <c r="C13" s="11"/>
      <c r="D13" s="11"/>
      <c r="E13" s="18"/>
      <c r="F13" s="18"/>
      <c r="G13" s="11"/>
      <c r="H13" s="11"/>
    </row>
    <row r="14" customFormat="false" ht="15" hidden="false" customHeight="false" outlineLevel="0" collapsed="false">
      <c r="A14" s="11"/>
      <c r="B14" s="11"/>
      <c r="C14" s="11"/>
      <c r="D14" s="11"/>
      <c r="E14" s="18"/>
      <c r="F14" s="18"/>
      <c r="G14" s="11"/>
      <c r="H14" s="11"/>
    </row>
    <row r="15" customFormat="false" ht="15" hidden="false" customHeight="false" outlineLevel="0" collapsed="false">
      <c r="A15" s="11"/>
      <c r="B15" s="11"/>
      <c r="C15" s="11"/>
      <c r="D15" s="11"/>
      <c r="E15" s="18"/>
      <c r="F15" s="18"/>
      <c r="G15" s="11"/>
      <c r="H15" s="11"/>
    </row>
    <row r="16" customFormat="false" ht="15" hidden="false" customHeight="false" outlineLevel="0" collapsed="false">
      <c r="A16" s="11"/>
      <c r="B16" s="11"/>
      <c r="C16" s="11"/>
      <c r="D16" s="11"/>
      <c r="E16" s="18"/>
      <c r="F16" s="18"/>
      <c r="G16" s="11"/>
      <c r="H16" s="11"/>
    </row>
    <row r="17" customFormat="false" ht="15" hidden="false" customHeight="false" outlineLevel="0" collapsed="false">
      <c r="A17" s="11"/>
      <c r="B17" s="11"/>
      <c r="C17" s="11"/>
      <c r="D17" s="11"/>
      <c r="E17" s="18"/>
      <c r="F17" s="18"/>
      <c r="G17" s="11"/>
      <c r="H17" s="11"/>
    </row>
    <row r="18" customFormat="false" ht="15" hidden="false" customHeight="false" outlineLevel="0" collapsed="false">
      <c r="A18" s="11"/>
      <c r="B18" s="11"/>
      <c r="C18" s="11"/>
      <c r="D18" s="11"/>
      <c r="E18" s="18"/>
      <c r="F18" s="18"/>
      <c r="G18" s="11"/>
      <c r="H18" s="11"/>
    </row>
    <row r="19" customFormat="false" ht="15" hidden="false" customHeight="false" outlineLevel="0" collapsed="false">
      <c r="A19" s="11"/>
      <c r="B19" s="11"/>
      <c r="C19" s="11"/>
      <c r="D19" s="11"/>
      <c r="E19" s="18"/>
      <c r="F19" s="18"/>
      <c r="G19" s="11"/>
      <c r="H19" s="11"/>
    </row>
    <row r="20" customFormat="false" ht="15" hidden="false" customHeight="false" outlineLevel="0" collapsed="false">
      <c r="A20" s="11"/>
      <c r="B20" s="11"/>
      <c r="C20" s="11"/>
      <c r="D20" s="11"/>
      <c r="E20" s="18"/>
      <c r="F20" s="18"/>
      <c r="G20" s="11"/>
      <c r="H20" s="11"/>
    </row>
    <row r="21" customFormat="false" ht="15" hidden="false" customHeight="false" outlineLevel="0" collapsed="false">
      <c r="A21" s="11"/>
      <c r="B21" s="11"/>
      <c r="C21" s="11"/>
      <c r="D21" s="11"/>
      <c r="E21" s="18"/>
      <c r="F21" s="18"/>
      <c r="G21" s="11"/>
      <c r="H21" s="11"/>
    </row>
    <row r="22" customFormat="false" ht="15" hidden="false" customHeight="false" outlineLevel="0" collapsed="false">
      <c r="A22" s="11"/>
      <c r="B22" s="11"/>
      <c r="C22" s="11"/>
      <c r="D22" s="11"/>
      <c r="E22" s="18"/>
      <c r="F22" s="18"/>
      <c r="G22" s="11"/>
      <c r="H22" s="11"/>
    </row>
    <row r="23" customFormat="false" ht="15" hidden="false" customHeight="false" outlineLevel="0" collapsed="false">
      <c r="A23" s="11"/>
      <c r="B23" s="11"/>
      <c r="C23" s="11"/>
      <c r="D23" s="11"/>
      <c r="E23" s="18"/>
      <c r="F23" s="18"/>
      <c r="G23" s="11"/>
      <c r="H23" s="11"/>
    </row>
    <row r="24" customFormat="false" ht="15" hidden="false" customHeight="false" outlineLevel="0" collapsed="false">
      <c r="A24" s="11"/>
      <c r="B24" s="11"/>
      <c r="C24" s="11"/>
      <c r="D24" s="11"/>
      <c r="E24" s="18"/>
      <c r="F24" s="18"/>
      <c r="G24" s="11"/>
      <c r="H24" s="11"/>
    </row>
    <row r="25" customFormat="false" ht="15" hidden="false" customHeight="false" outlineLevel="0" collapsed="false">
      <c r="A25" s="11"/>
      <c r="B25" s="11"/>
      <c r="C25" s="11"/>
      <c r="D25" s="11"/>
      <c r="E25" s="18"/>
      <c r="F25" s="18"/>
      <c r="G25" s="11"/>
      <c r="H25" s="11"/>
    </row>
    <row r="26" customFormat="false" ht="15" hidden="false" customHeight="false" outlineLevel="0" collapsed="false">
      <c r="A26" s="11"/>
      <c r="B26" s="11"/>
      <c r="C26" s="11"/>
      <c r="D26" s="11"/>
      <c r="E26" s="18"/>
      <c r="F26" s="18"/>
      <c r="G26" s="11"/>
      <c r="H26" s="11"/>
    </row>
    <row r="27" customFormat="false" ht="15" hidden="false" customHeight="false" outlineLevel="0" collapsed="false">
      <c r="A27" s="11"/>
      <c r="B27" s="11"/>
      <c r="C27" s="11"/>
      <c r="D27" s="11"/>
      <c r="E27" s="18"/>
      <c r="F27" s="18"/>
      <c r="G27" s="11"/>
      <c r="H27" s="11"/>
    </row>
    <row r="28" customFormat="false" ht="15" hidden="false" customHeight="false" outlineLevel="0" collapsed="false">
      <c r="A28" s="11"/>
      <c r="B28" s="11"/>
      <c r="C28" s="11"/>
      <c r="D28" s="11"/>
      <c r="E28" s="18"/>
      <c r="F28" s="18"/>
      <c r="G28" s="11"/>
      <c r="H28" s="11"/>
    </row>
    <row r="29" customFormat="false" ht="15" hidden="false" customHeight="false" outlineLevel="0" collapsed="false">
      <c r="A29" s="11"/>
      <c r="B29" s="11"/>
      <c r="C29" s="11"/>
      <c r="D29" s="11"/>
      <c r="E29" s="18"/>
      <c r="F29" s="18"/>
      <c r="G29" s="11"/>
      <c r="H29" s="11"/>
    </row>
    <row r="30" customFormat="false" ht="15" hidden="false" customHeight="false" outlineLevel="0" collapsed="false">
      <c r="A30" s="11"/>
      <c r="B30" s="11"/>
      <c r="C30" s="11"/>
      <c r="D30" s="11"/>
      <c r="E30" s="18"/>
      <c r="F30" s="18"/>
      <c r="G30" s="11"/>
      <c r="H30" s="11"/>
    </row>
    <row r="31" customFormat="false" ht="15" hidden="false" customHeight="false" outlineLevel="0" collapsed="false">
      <c r="A31" s="11"/>
      <c r="B31" s="11"/>
      <c r="C31" s="11"/>
      <c r="D31" s="11"/>
      <c r="E31" s="18"/>
      <c r="F31" s="18"/>
      <c r="G31" s="11"/>
      <c r="H31" s="11"/>
    </row>
    <row r="32" customFormat="false" ht="15" hidden="false" customHeight="false" outlineLevel="0" collapsed="false">
      <c r="A32" s="11"/>
      <c r="B32" s="11"/>
      <c r="C32" s="11"/>
      <c r="D32" s="11"/>
      <c r="E32" s="18"/>
      <c r="F32" s="18"/>
      <c r="G32" s="11"/>
      <c r="H32" s="11"/>
    </row>
    <row r="33" customFormat="false" ht="15" hidden="false" customHeight="false" outlineLevel="0" collapsed="false">
      <c r="A33" s="11"/>
      <c r="B33" s="11"/>
      <c r="C33" s="11"/>
      <c r="D33" s="11"/>
      <c r="E33" s="18"/>
      <c r="F33" s="18"/>
      <c r="G33" s="11"/>
      <c r="H33" s="11"/>
    </row>
    <row r="34" customFormat="false" ht="15" hidden="false" customHeight="false" outlineLevel="0" collapsed="false">
      <c r="A34" s="11"/>
      <c r="B34" s="11"/>
      <c r="C34" s="11"/>
      <c r="D34" s="11"/>
      <c r="E34" s="18"/>
      <c r="F34" s="18"/>
      <c r="G34" s="11"/>
      <c r="H34" s="11"/>
    </row>
    <row r="35" customFormat="false" ht="15" hidden="false" customHeight="false" outlineLevel="0" collapsed="false">
      <c r="A35" s="11"/>
      <c r="B35" s="11"/>
      <c r="C35" s="11"/>
      <c r="D35" s="11"/>
      <c r="E35" s="18"/>
      <c r="F35" s="18"/>
      <c r="G35" s="11"/>
      <c r="H35" s="11"/>
    </row>
    <row r="36" customFormat="false" ht="15" hidden="false" customHeight="false" outlineLevel="0" collapsed="false">
      <c r="A36" s="11"/>
      <c r="B36" s="11"/>
      <c r="C36" s="11"/>
      <c r="D36" s="11"/>
      <c r="E36" s="18"/>
      <c r="F36" s="18"/>
      <c r="G36" s="11"/>
      <c r="H36" s="11"/>
    </row>
    <row r="37" customFormat="false" ht="15" hidden="false" customHeight="false" outlineLevel="0" collapsed="false">
      <c r="A37" s="11"/>
      <c r="B37" s="11"/>
      <c r="C37" s="11"/>
      <c r="D37" s="11"/>
      <c r="E37" s="18"/>
      <c r="F37" s="18"/>
      <c r="G37" s="11"/>
      <c r="H37" s="11"/>
    </row>
    <row r="38" customFormat="false" ht="15" hidden="false" customHeight="false" outlineLevel="0" collapsed="false">
      <c r="A38" s="11"/>
      <c r="B38" s="11"/>
      <c r="C38" s="11"/>
      <c r="D38" s="11"/>
      <c r="E38" s="18"/>
      <c r="F38" s="18"/>
      <c r="G38" s="11"/>
      <c r="H38" s="11"/>
    </row>
    <row r="39" customFormat="false" ht="15" hidden="false" customHeight="false" outlineLevel="0" collapsed="false">
      <c r="A39" s="11"/>
      <c r="B39" s="11"/>
      <c r="C39" s="11"/>
      <c r="D39" s="11"/>
      <c r="E39" s="18"/>
      <c r="F39" s="18"/>
      <c r="G39" s="11"/>
      <c r="H39" s="11"/>
    </row>
    <row r="40" customFormat="false" ht="15" hidden="false" customHeight="false" outlineLevel="0" collapsed="false">
      <c r="A40" s="11"/>
      <c r="B40" s="11"/>
      <c r="C40" s="11"/>
      <c r="D40" s="11"/>
      <c r="E40" s="18"/>
      <c r="F40" s="18"/>
      <c r="G40" s="11"/>
      <c r="H40" s="11"/>
    </row>
  </sheetData>
  <conditionalFormatting sqref="H6:H40">
    <cfRule type="cellIs" priority="2" operator="equal" aboveAverage="0" equalAverage="0" bottom="0" percent="0" rank="0" text="" dxfId="0">
      <formula>"مخطط"</formula>
    </cfRule>
    <cfRule type="cellIs" priority="3" operator="equal" aboveAverage="0" equalAverage="0" bottom="0" percent="0" rank="0" text="" dxfId="3">
      <formula>"قيد التنفيذ"</formula>
    </cfRule>
    <cfRule type="cellIs" priority="4" operator="equal" aboveAverage="0" equalAverage="0" bottom="0" percent="0" rank="0" text="" dxfId="2">
      <formula>"سُلّم"</formula>
    </cfRule>
  </conditionalFormatting>
  <dataValidations count="1">
    <dataValidation allowBlank="true" errorStyle="stop" operator="between" showDropDown="false" showErrorMessage="false" showInputMessage="false" sqref="H6:H40" type="list">
      <formula1>"مخطط,قيد التنفيذ,سُلّم"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4"/>
    <col collapsed="false" customWidth="true" hidden="false" outlineLevel="0" max="4" min="3" style="0" width="17"/>
    <col collapsed="false" customWidth="true" hidden="false" outlineLevel="0" max="5" min="5" style="0" width="19"/>
    <col collapsed="false" customWidth="true" hidden="false" outlineLevel="0" max="6" min="6" style="0" width="14"/>
    <col collapsed="false" customWidth="true" hidden="false" outlineLevel="0" max="7" min="7" style="0" width="24"/>
    <col collapsed="false" customWidth="true" hidden="false" outlineLevel="0" max="9" min="8" style="0" width="14"/>
  </cols>
  <sheetData>
    <row r="1" customFormat="false" ht="17.35" hidden="false" customHeight="false" outlineLevel="0" collapsed="false">
      <c r="A1" s="1" t="s">
        <v>129</v>
      </c>
    </row>
    <row r="2" customFormat="false" ht="15" hidden="false" customHeight="false" outlineLevel="0" collapsed="false">
      <c r="A2" s="2" t="s">
        <v>116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130</v>
      </c>
      <c r="B5" s="10" t="s">
        <v>72</v>
      </c>
      <c r="C5" s="10" t="s">
        <v>117</v>
      </c>
      <c r="D5" s="10" t="s">
        <v>106</v>
      </c>
      <c r="E5" s="10" t="s">
        <v>78</v>
      </c>
      <c r="F5" s="10" t="s">
        <v>131</v>
      </c>
      <c r="G5" s="10" t="s">
        <v>132</v>
      </c>
      <c r="H5" s="10" t="s">
        <v>121</v>
      </c>
      <c r="I5" s="10" t="s">
        <v>133</v>
      </c>
    </row>
    <row r="6" customFormat="false" ht="15" hidden="false" customHeight="false" outlineLevel="0" collapsed="false">
      <c r="A6" s="11" t="s">
        <v>134</v>
      </c>
      <c r="B6" s="11" t="s">
        <v>79</v>
      </c>
      <c r="C6" s="11" t="s">
        <v>122</v>
      </c>
      <c r="D6" s="11" t="s">
        <v>113</v>
      </c>
      <c r="E6" s="11" t="s">
        <v>81</v>
      </c>
      <c r="F6" s="11" t="s">
        <v>135</v>
      </c>
      <c r="G6" s="11" t="s">
        <v>136</v>
      </c>
      <c r="H6" s="11" t="s">
        <v>124</v>
      </c>
      <c r="I6" s="8" t="str">
        <f aca="false">IF(A6="","",IF(AND(B6&lt;&gt;"",D6&lt;&gt;""),"نعم","ربط ناقص"))</f>
        <v>نعم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  <c r="I7" s="8" t="str">
        <f aca="false">IF(A7="","",IF(AND(B7&lt;&gt;"",D7&lt;&gt;""),"نعم","ربط ناقص"))</f>
        <v/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8" t="str">
        <f aca="false">IF(A8="","",IF(AND(B8&lt;&gt;"",D8&lt;&gt;""),"نعم","ربط ناقص"))</f>
        <v/>
      </c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  <c r="H9" s="11"/>
      <c r="I9" s="8" t="str">
        <f aca="false">IF(A9="","",IF(AND(B9&lt;&gt;"",D9&lt;&gt;""),"نعم","ربط ناقص"))</f>
        <v/>
      </c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  <c r="H10" s="11"/>
      <c r="I10" s="8" t="str">
        <f aca="false">IF(A10="","",IF(AND(B10&lt;&gt;"",D10&lt;&gt;""),"نعم","ربط ناقص"))</f>
        <v/>
      </c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  <c r="H11" s="11"/>
      <c r="I11" s="8" t="str">
        <f aca="false">IF(A11="","",IF(AND(B11&lt;&gt;"",D11&lt;&gt;""),"نعم","ربط ناقص"))</f>
        <v/>
      </c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  <c r="I12" s="8" t="str">
        <f aca="false">IF(A12="","",IF(AND(B12&lt;&gt;"",D12&lt;&gt;""),"نعم","ربط ناقص"))</f>
        <v/>
      </c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  <c r="I13" s="8" t="str">
        <f aca="false">IF(A13="","",IF(AND(B13&lt;&gt;"",D13&lt;&gt;""),"نعم","ربط ناقص"))</f>
        <v/>
      </c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  <c r="I14" s="8" t="str">
        <f aca="false">IF(A14="","",IF(AND(B14&lt;&gt;"",D14&lt;&gt;""),"نعم","ربط ناقص"))</f>
        <v/>
      </c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  <c r="I15" s="8" t="str">
        <f aca="false">IF(A15="","",IF(AND(B15&lt;&gt;"",D15&lt;&gt;""),"نعم","ربط ناقص"))</f>
        <v/>
      </c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  <c r="I16" s="8" t="str">
        <f aca="false">IF(A16="","",IF(AND(B16&lt;&gt;"",D16&lt;&gt;""),"نعم","ربط ناقص"))</f>
        <v/>
      </c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  <c r="I17" s="8" t="str">
        <f aca="false">IF(A17="","",IF(AND(B17&lt;&gt;"",D17&lt;&gt;""),"نعم","ربط ناقص"))</f>
        <v/>
      </c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  <c r="I18" s="8" t="str">
        <f aca="false">IF(A18="","",IF(AND(B18&lt;&gt;"",D18&lt;&gt;""),"نعم","ربط ناقص"))</f>
        <v/>
      </c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  <c r="I19" s="8" t="str">
        <f aca="false">IF(A19="","",IF(AND(B19&lt;&gt;"",D19&lt;&gt;""),"نعم","ربط ناقص"))</f>
        <v/>
      </c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  <c r="H20" s="11"/>
      <c r="I20" s="8" t="str">
        <f aca="false">IF(A20="","",IF(AND(B20&lt;&gt;"",D20&lt;&gt;""),"نعم","ربط ناقص"))</f>
        <v/>
      </c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  <c r="H21" s="11"/>
      <c r="I21" s="8" t="str">
        <f aca="false">IF(A21="","",IF(AND(B21&lt;&gt;"",D21&lt;&gt;""),"نعم","ربط ناقص"))</f>
        <v/>
      </c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  <c r="I22" s="8" t="str">
        <f aca="false">IF(A22="","",IF(AND(B22&lt;&gt;"",D22&lt;&gt;""),"نعم","ربط ناقص"))</f>
        <v/>
      </c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  <c r="I23" s="8" t="str">
        <f aca="false">IF(A23="","",IF(AND(B23&lt;&gt;"",D23&lt;&gt;""),"نعم","ربط ناقص"))</f>
        <v/>
      </c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  <c r="I24" s="8" t="str">
        <f aca="false">IF(A24="","",IF(AND(B24&lt;&gt;"",D24&lt;&gt;""),"نعم","ربط ناقص"))</f>
        <v/>
      </c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  <c r="I25" s="8" t="str">
        <f aca="false">IF(A25="","",IF(AND(B25&lt;&gt;"",D25&lt;&gt;""),"نعم","ربط ناقص"))</f>
        <v/>
      </c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  <c r="H26" s="11"/>
      <c r="I26" s="8" t="str">
        <f aca="false">IF(A26="","",IF(AND(B26&lt;&gt;"",D26&lt;&gt;""),"نعم","ربط ناقص"))</f>
        <v/>
      </c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  <c r="H27" s="11"/>
      <c r="I27" s="8" t="str">
        <f aca="false">IF(A27="","",IF(AND(B27&lt;&gt;"",D27&lt;&gt;""),"نعم","ربط ناقص"))</f>
        <v/>
      </c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  <c r="H28" s="11"/>
      <c r="I28" s="8" t="str">
        <f aca="false">IF(A28="","",IF(AND(B28&lt;&gt;"",D28&lt;&gt;""),"نعم","ربط ناقص"))</f>
        <v/>
      </c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  <c r="H29" s="11"/>
      <c r="I29" s="8" t="str">
        <f aca="false">IF(A29="","",IF(AND(B29&lt;&gt;"",D29&lt;&gt;""),"نعم","ربط ناقص"))</f>
        <v/>
      </c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  <c r="H30" s="11"/>
      <c r="I30" s="8" t="str">
        <f aca="false">IF(A30="","",IF(AND(B30&lt;&gt;"",D30&lt;&gt;""),"نعم","ربط ناقص"))</f>
        <v/>
      </c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  <c r="H31" s="11"/>
      <c r="I31" s="8" t="str">
        <f aca="false">IF(A31="","",IF(AND(B31&lt;&gt;"",D31&lt;&gt;""),"نعم","ربط ناقص"))</f>
        <v/>
      </c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  <c r="H32" s="11"/>
      <c r="I32" s="8" t="str">
        <f aca="false">IF(A32="","",IF(AND(B32&lt;&gt;"",D32&lt;&gt;""),"نعم","ربط ناقص"))</f>
        <v/>
      </c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  <c r="H33" s="11"/>
      <c r="I33" s="8" t="str">
        <f aca="false">IF(A33="","",IF(AND(B33&lt;&gt;"",D33&lt;&gt;""),"نعم","ربط ناقص"))</f>
        <v/>
      </c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  <c r="H34" s="11"/>
      <c r="I34" s="8" t="str">
        <f aca="false">IF(A34="","",IF(AND(B34&lt;&gt;"",D34&lt;&gt;""),"نعم","ربط ناقص"))</f>
        <v/>
      </c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  <c r="H35" s="11"/>
      <c r="I35" s="8" t="str">
        <f aca="false">IF(A35="","",IF(AND(B35&lt;&gt;"",D35&lt;&gt;""),"نعم","ربط ناقص"))</f>
        <v/>
      </c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  <c r="H36" s="11"/>
      <c r="I36" s="8" t="str">
        <f aca="false">IF(A36="","",IF(AND(B36&lt;&gt;"",D36&lt;&gt;""),"نعم","ربط ناقص"))</f>
        <v/>
      </c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  <c r="H37" s="11"/>
      <c r="I37" s="8" t="str">
        <f aca="false">IF(A37="","",IF(AND(B37&lt;&gt;"",D37&lt;&gt;""),"نعم","ربط ناقص"))</f>
        <v/>
      </c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  <c r="H38" s="11"/>
      <c r="I38" s="8" t="str">
        <f aca="false">IF(A38="","",IF(AND(B38&lt;&gt;"",D38&lt;&gt;""),"نعم","ربط ناقص"))</f>
        <v/>
      </c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  <c r="H39" s="11"/>
      <c r="I39" s="8" t="str">
        <f aca="false">IF(A39="","",IF(AND(B39&lt;&gt;"",D39&lt;&gt;""),"نعم","ربط ناقص"))</f>
        <v/>
      </c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  <c r="H40" s="11"/>
      <c r="I40" s="8" t="str">
        <f aca="false">IF(A40="","",IF(AND(B40&lt;&gt;"",D40&lt;&gt;""),"نعم","ربط ناقص"))</f>
        <v/>
      </c>
    </row>
  </sheetData>
  <conditionalFormatting sqref="I6:I40">
    <cfRule type="cellIs" priority="2" operator="equal" aboveAverage="0" equalAverage="0" bottom="0" percent="0" rank="0" text="" dxfId="4">
      <formula>"ربط ناقص"</formula>
    </cfRule>
    <cfRule type="cellIs" priority="3" operator="equal" aboveAverage="0" equalAverage="0" bottom="0" percent="0" rank="0" text="" dxfId="2">
      <formula>"نعم"</formula>
    </cfRule>
  </conditionalFormatting>
  <dataValidations count="2">
    <dataValidation allowBlank="true" errorStyle="stop" operator="between" showDropDown="false" showErrorMessage="false" showInputMessage="false" sqref="E6:E40" type="list">
      <formula1>"نفّذه مباشرة,رشيق (Agile),تخطيط مسبق (PMI),هجين"</formula1>
      <formula2>0</formula2>
    </dataValidation>
    <dataValidation allowBlank="true" errorStyle="stop" operator="between" showDropDown="false" showErrorMessage="false" showInputMessage="false" sqref="H6:H40" type="list">
      <formula1>"مخطط,قيد التنفيذ,منجز"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6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14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1" t="s">
        <v>137</v>
      </c>
    </row>
    <row r="2" customFormat="false" ht="15" hidden="false" customHeight="false" outlineLevel="0" collapsed="false">
      <c r="A2" s="2" t="s">
        <v>104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106</v>
      </c>
      <c r="B5" s="10" t="s">
        <v>138</v>
      </c>
      <c r="C5" s="10" t="s">
        <v>139</v>
      </c>
      <c r="D5" s="10" t="s">
        <v>140</v>
      </c>
    </row>
    <row r="6" customFormat="false" ht="15" hidden="false" customHeight="false" outlineLevel="0" collapsed="false">
      <c r="A6" s="11" t="s">
        <v>113</v>
      </c>
      <c r="B6" s="18" t="n">
        <v>46327</v>
      </c>
      <c r="C6" s="11" t="n">
        <v>45</v>
      </c>
      <c r="D6" s="11" t="s">
        <v>108</v>
      </c>
    </row>
    <row r="7" customFormat="false" ht="15" hidden="false" customHeight="false" outlineLevel="0" collapsed="false">
      <c r="A7" s="11" t="s">
        <v>113</v>
      </c>
      <c r="B7" s="18" t="n">
        <v>46357</v>
      </c>
      <c r="C7" s="11" t="n">
        <v>38</v>
      </c>
      <c r="D7" s="11" t="s">
        <v>126</v>
      </c>
    </row>
    <row r="8" customFormat="false" ht="15" hidden="false" customHeight="false" outlineLevel="0" collapsed="false">
      <c r="A8" s="11" t="s">
        <v>113</v>
      </c>
      <c r="B8" s="18" t="n">
        <v>46387</v>
      </c>
      <c r="C8" s="11" t="n">
        <v>28</v>
      </c>
      <c r="D8" s="11" t="s">
        <v>141</v>
      </c>
    </row>
    <row r="9" customFormat="false" ht="15" hidden="false" customHeight="false" outlineLevel="0" collapsed="false">
      <c r="A9" s="11"/>
      <c r="B9" s="18"/>
      <c r="C9" s="11"/>
      <c r="D9" s="11"/>
    </row>
    <row r="10" customFormat="false" ht="15" hidden="false" customHeight="false" outlineLevel="0" collapsed="false">
      <c r="A10" s="11"/>
      <c r="B10" s="18"/>
      <c r="C10" s="11"/>
      <c r="D10" s="11"/>
    </row>
    <row r="11" customFormat="false" ht="15" hidden="false" customHeight="false" outlineLevel="0" collapsed="false">
      <c r="A11" s="11"/>
      <c r="B11" s="18"/>
      <c r="C11" s="11"/>
      <c r="D11" s="11"/>
    </row>
    <row r="12" customFormat="false" ht="15" hidden="false" customHeight="false" outlineLevel="0" collapsed="false">
      <c r="A12" s="11"/>
      <c r="B12" s="18"/>
      <c r="C12" s="11"/>
      <c r="D12" s="11"/>
    </row>
    <row r="13" customFormat="false" ht="15" hidden="false" customHeight="false" outlineLevel="0" collapsed="false">
      <c r="A13" s="11"/>
      <c r="B13" s="18"/>
      <c r="C13" s="11"/>
      <c r="D13" s="11"/>
    </row>
    <row r="14" customFormat="false" ht="15" hidden="false" customHeight="false" outlineLevel="0" collapsed="false">
      <c r="A14" s="11"/>
      <c r="B14" s="18"/>
      <c r="C14" s="11"/>
      <c r="D14" s="11"/>
    </row>
    <row r="15" customFormat="false" ht="15" hidden="false" customHeight="false" outlineLevel="0" collapsed="false">
      <c r="A15" s="11"/>
      <c r="B15" s="18"/>
      <c r="C15" s="11"/>
      <c r="D15" s="11"/>
    </row>
    <row r="16" customFormat="false" ht="15" hidden="false" customHeight="false" outlineLevel="0" collapsed="false">
      <c r="A16" s="11"/>
      <c r="B16" s="18"/>
      <c r="C16" s="11"/>
      <c r="D16" s="11"/>
    </row>
    <row r="17" customFormat="false" ht="15" hidden="false" customHeight="false" outlineLevel="0" collapsed="false">
      <c r="A17" s="11"/>
      <c r="B17" s="18"/>
      <c r="C17" s="11"/>
      <c r="D17" s="11"/>
    </row>
    <row r="18" customFormat="false" ht="15" hidden="false" customHeight="false" outlineLevel="0" collapsed="false">
      <c r="A18" s="11"/>
      <c r="B18" s="18"/>
      <c r="C18" s="11"/>
      <c r="D18" s="11"/>
    </row>
    <row r="19" customFormat="false" ht="15" hidden="false" customHeight="false" outlineLevel="0" collapsed="false">
      <c r="A19" s="11"/>
      <c r="B19" s="18"/>
      <c r="C19" s="11"/>
      <c r="D19" s="11"/>
    </row>
    <row r="20" customFormat="false" ht="15" hidden="false" customHeight="false" outlineLevel="0" collapsed="false">
      <c r="A20" s="11"/>
      <c r="B20" s="18"/>
      <c r="C20" s="11"/>
      <c r="D20" s="11"/>
    </row>
    <row r="21" customFormat="false" ht="15" hidden="false" customHeight="false" outlineLevel="0" collapsed="false">
      <c r="A21" s="11"/>
      <c r="B21" s="18"/>
      <c r="C21" s="11"/>
      <c r="D21" s="11"/>
    </row>
    <row r="22" customFormat="false" ht="15" hidden="false" customHeight="false" outlineLevel="0" collapsed="false">
      <c r="A22" s="11"/>
      <c r="B22" s="18"/>
      <c r="C22" s="11"/>
      <c r="D22" s="11"/>
    </row>
    <row r="23" customFormat="false" ht="15" hidden="false" customHeight="false" outlineLevel="0" collapsed="false">
      <c r="A23" s="11"/>
      <c r="B23" s="18"/>
      <c r="C23" s="11"/>
      <c r="D23" s="11"/>
    </row>
    <row r="24" customFormat="false" ht="15" hidden="false" customHeight="false" outlineLevel="0" collapsed="false">
      <c r="A24" s="11"/>
      <c r="B24" s="18"/>
      <c r="C24" s="11"/>
      <c r="D24" s="11"/>
    </row>
    <row r="25" customFormat="false" ht="15" hidden="false" customHeight="false" outlineLevel="0" collapsed="false">
      <c r="A25" s="11"/>
      <c r="B25" s="18"/>
      <c r="C25" s="11"/>
      <c r="D25" s="11"/>
    </row>
    <row r="26" customFormat="false" ht="15" hidden="false" customHeight="false" outlineLevel="0" collapsed="false">
      <c r="A26" s="11"/>
      <c r="B26" s="18"/>
      <c r="C26" s="11"/>
      <c r="D26" s="11"/>
    </row>
    <row r="27" customFormat="false" ht="15" hidden="false" customHeight="false" outlineLevel="0" collapsed="false">
      <c r="A27" s="11"/>
      <c r="B27" s="18"/>
      <c r="C27" s="11"/>
      <c r="D27" s="11"/>
    </row>
    <row r="28" customFormat="false" ht="15" hidden="false" customHeight="false" outlineLevel="0" collapsed="false">
      <c r="A28" s="11"/>
      <c r="B28" s="18"/>
      <c r="C28" s="11"/>
      <c r="D28" s="11"/>
    </row>
    <row r="29" customFormat="false" ht="15" hidden="false" customHeight="false" outlineLevel="0" collapsed="false">
      <c r="A29" s="11"/>
      <c r="B29" s="18"/>
      <c r="C29" s="11"/>
      <c r="D29" s="11"/>
    </row>
    <row r="30" customFormat="false" ht="15" hidden="false" customHeight="false" outlineLevel="0" collapsed="false">
      <c r="A30" s="11"/>
      <c r="B30" s="18"/>
      <c r="C30" s="11"/>
      <c r="D30" s="11"/>
    </row>
    <row r="31" customFormat="false" ht="15" hidden="false" customHeight="false" outlineLevel="0" collapsed="false">
      <c r="A31" s="11"/>
      <c r="B31" s="18"/>
      <c r="C31" s="11"/>
      <c r="D31" s="11"/>
    </row>
    <row r="32" customFormat="false" ht="15" hidden="false" customHeight="false" outlineLevel="0" collapsed="false">
      <c r="A32" s="11"/>
      <c r="B32" s="18"/>
      <c r="C32" s="11"/>
      <c r="D32" s="11"/>
    </row>
    <row r="33" customFormat="false" ht="15" hidden="false" customHeight="false" outlineLevel="0" collapsed="false">
      <c r="A33" s="11"/>
      <c r="B33" s="18"/>
      <c r="C33" s="11"/>
      <c r="D33" s="11"/>
    </row>
    <row r="34" customFormat="false" ht="15" hidden="false" customHeight="false" outlineLevel="0" collapsed="false">
      <c r="A34" s="11"/>
      <c r="B34" s="18"/>
      <c r="C34" s="11"/>
      <c r="D34" s="11"/>
    </row>
    <row r="35" customFormat="false" ht="15" hidden="false" customHeight="false" outlineLevel="0" collapsed="false">
      <c r="A35" s="11"/>
      <c r="B35" s="18"/>
      <c r="C35" s="11"/>
      <c r="D35" s="11"/>
    </row>
    <row r="36" customFormat="false" ht="15" hidden="false" customHeight="false" outlineLevel="0" collapsed="false">
      <c r="A36" s="11"/>
      <c r="B36" s="18"/>
      <c r="C36" s="11"/>
      <c r="D36" s="11"/>
    </row>
    <row r="37" customFormat="false" ht="15" hidden="false" customHeight="false" outlineLevel="0" collapsed="false">
      <c r="A37" s="11"/>
      <c r="B37" s="18"/>
      <c r="C37" s="11"/>
      <c r="D37" s="11"/>
    </row>
    <row r="38" customFormat="false" ht="15" hidden="false" customHeight="false" outlineLevel="0" collapsed="false">
      <c r="A38" s="11"/>
      <c r="B38" s="18"/>
      <c r="C38" s="11"/>
      <c r="D38" s="11"/>
    </row>
    <row r="39" customFormat="false" ht="15" hidden="false" customHeight="false" outlineLevel="0" collapsed="false">
      <c r="A39" s="11"/>
      <c r="B39" s="18"/>
      <c r="C39" s="11"/>
      <c r="D39" s="11"/>
    </row>
    <row r="40" customFormat="false" ht="15" hidden="false" customHeight="false" outlineLevel="0" collapsed="false">
      <c r="A40" s="11"/>
      <c r="B40" s="18"/>
      <c r="C40" s="11"/>
      <c r="D40" s="11"/>
    </row>
    <row r="41" customFormat="false" ht="15" hidden="false" customHeight="false" outlineLevel="0" collapsed="false">
      <c r="A41" s="11"/>
      <c r="B41" s="18"/>
      <c r="C41" s="11"/>
      <c r="D41" s="11"/>
    </row>
    <row r="42" customFormat="false" ht="15" hidden="false" customHeight="false" outlineLevel="0" collapsed="false">
      <c r="A42" s="11"/>
      <c r="B42" s="18"/>
      <c r="C42" s="11"/>
      <c r="D42" s="11"/>
    </row>
    <row r="43" customFormat="false" ht="15" hidden="false" customHeight="false" outlineLevel="0" collapsed="false">
      <c r="A43" s="11"/>
      <c r="B43" s="18"/>
      <c r="C43" s="11"/>
      <c r="D43" s="11"/>
    </row>
    <row r="44" customFormat="false" ht="15" hidden="false" customHeight="false" outlineLevel="0" collapsed="false">
      <c r="A44" s="11"/>
      <c r="B44" s="18"/>
      <c r="C44" s="11"/>
      <c r="D44" s="11"/>
    </row>
    <row r="45" customFormat="false" ht="15" hidden="false" customHeight="false" outlineLevel="0" collapsed="false">
      <c r="A45" s="11"/>
      <c r="B45" s="18"/>
      <c r="C45" s="11"/>
      <c r="D45" s="11"/>
    </row>
    <row r="46" customFormat="false" ht="15" hidden="false" customHeight="false" outlineLevel="0" collapsed="false">
      <c r="A46" s="11"/>
      <c r="B46" s="18"/>
      <c r="C46" s="11"/>
      <c r="D46" s="11"/>
    </row>
    <row r="47" customFormat="false" ht="15" hidden="false" customHeight="false" outlineLevel="0" collapsed="false">
      <c r="A47" s="11"/>
      <c r="B47" s="18"/>
      <c r="C47" s="11"/>
      <c r="D47" s="11"/>
    </row>
    <row r="48" customFormat="false" ht="15" hidden="false" customHeight="false" outlineLevel="0" collapsed="false">
      <c r="A48" s="11"/>
      <c r="B48" s="18"/>
      <c r="C48" s="11"/>
      <c r="D48" s="11"/>
    </row>
    <row r="49" customFormat="false" ht="15" hidden="false" customHeight="false" outlineLevel="0" collapsed="false">
      <c r="A49" s="11"/>
      <c r="B49" s="18"/>
      <c r="C49" s="11"/>
      <c r="D49" s="11"/>
    </row>
    <row r="50" customFormat="false" ht="15" hidden="false" customHeight="false" outlineLevel="0" collapsed="false">
      <c r="A50" s="11"/>
      <c r="B50" s="18"/>
      <c r="C50" s="11"/>
      <c r="D50" s="11"/>
    </row>
    <row r="51" customFormat="false" ht="15" hidden="false" customHeight="false" outlineLevel="0" collapsed="false">
      <c r="A51" s="11"/>
      <c r="B51" s="18"/>
      <c r="C51" s="11"/>
      <c r="D51" s="11"/>
    </row>
    <row r="52" customFormat="false" ht="15" hidden="false" customHeight="false" outlineLevel="0" collapsed="false">
      <c r="A52" s="11"/>
      <c r="B52" s="18"/>
      <c r="C52" s="11"/>
      <c r="D52" s="11"/>
    </row>
    <row r="53" customFormat="false" ht="15" hidden="false" customHeight="false" outlineLevel="0" collapsed="false">
      <c r="A53" s="11"/>
      <c r="B53" s="18"/>
      <c r="C53" s="11"/>
      <c r="D53" s="11"/>
    </row>
    <row r="54" customFormat="false" ht="15" hidden="false" customHeight="false" outlineLevel="0" collapsed="false">
      <c r="A54" s="11"/>
      <c r="B54" s="18"/>
      <c r="C54" s="11"/>
      <c r="D54" s="11"/>
    </row>
    <row r="55" customFormat="false" ht="15" hidden="false" customHeight="false" outlineLevel="0" collapsed="false">
      <c r="A55" s="11"/>
      <c r="B55" s="18"/>
      <c r="C55" s="11"/>
      <c r="D55" s="11"/>
    </row>
    <row r="56" customFormat="false" ht="15" hidden="false" customHeight="false" outlineLevel="0" collapsed="false">
      <c r="A56" s="11"/>
      <c r="B56" s="18"/>
      <c r="C56" s="11"/>
      <c r="D56" s="11"/>
    </row>
    <row r="57" customFormat="false" ht="15" hidden="false" customHeight="false" outlineLevel="0" collapsed="false">
      <c r="A57" s="11"/>
      <c r="B57" s="18"/>
      <c r="C57" s="11"/>
      <c r="D57" s="11"/>
    </row>
    <row r="58" customFormat="false" ht="15" hidden="false" customHeight="false" outlineLevel="0" collapsed="false">
      <c r="A58" s="11"/>
      <c r="B58" s="18"/>
      <c r="C58" s="11"/>
      <c r="D58" s="11"/>
    </row>
    <row r="59" customFormat="false" ht="15" hidden="false" customHeight="false" outlineLevel="0" collapsed="false">
      <c r="A59" s="11"/>
      <c r="B59" s="18"/>
      <c r="C59" s="11"/>
      <c r="D59" s="11"/>
    </row>
    <row r="60" customFormat="false" ht="15" hidden="false" customHeight="false" outlineLevel="0" collapsed="false">
      <c r="A60" s="11"/>
      <c r="B60" s="18"/>
      <c r="C60" s="11"/>
      <c r="D60" s="1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28"/>
    <col collapsed="false" customWidth="true" hidden="false" outlineLevel="0" max="5" min="4" style="0" width="14"/>
    <col collapsed="false" customWidth="true" hidden="false" outlineLevel="0" max="6" min="6" style="0" width="40"/>
    <col collapsed="false" customWidth="true" hidden="false" outlineLevel="0" max="7" min="7" style="0" width="26"/>
  </cols>
  <sheetData>
    <row r="1" customFormat="false" ht="17.35" hidden="false" customHeight="false" outlineLevel="0" collapsed="false">
      <c r="A1" s="1" t="s">
        <v>142</v>
      </c>
    </row>
    <row r="2" customFormat="false" ht="15" hidden="false" customHeight="false" outlineLevel="0" collapsed="false">
      <c r="A2" s="2" t="s">
        <v>143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106</v>
      </c>
      <c r="B5" s="10" t="s">
        <v>144</v>
      </c>
      <c r="C5" s="10" t="s">
        <v>145</v>
      </c>
      <c r="D5" s="10" t="s">
        <v>146</v>
      </c>
      <c r="E5" s="10" t="s">
        <v>147</v>
      </c>
      <c r="F5" s="10" t="s">
        <v>148</v>
      </c>
      <c r="G5" s="10" t="s">
        <v>149</v>
      </c>
    </row>
    <row r="6" customFormat="false" ht="15" hidden="false" customHeight="false" outlineLevel="0" collapsed="false">
      <c r="A6" s="11" t="s">
        <v>113</v>
      </c>
      <c r="B6" s="11" t="s">
        <v>150</v>
      </c>
      <c r="C6" s="11" t="s">
        <v>151</v>
      </c>
      <c r="D6" s="11" t="s">
        <v>152</v>
      </c>
      <c r="E6" s="11" t="s">
        <v>153</v>
      </c>
      <c r="F6" s="11" t="s">
        <v>154</v>
      </c>
      <c r="G6" s="11" t="s">
        <v>155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1"/>
    </row>
  </sheetData>
  <dataValidations count="1">
    <dataValidation allowBlank="true" errorStyle="stop" operator="between" showDropDown="false" showErrorMessage="false" showInputMessage="false" sqref="G6:G40" type="list">
      <formula1>"نعم,لا"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7"/>
    <col collapsed="false" customWidth="true" hidden="false" outlineLevel="0" max="3" min="3" style="0" width="22"/>
    <col collapsed="false" customWidth="true" hidden="false" outlineLevel="0" max="4" min="4" style="0" width="21"/>
    <col collapsed="false" customWidth="true" hidden="false" outlineLevel="0" max="5" min="5" style="0" width="32"/>
    <col collapsed="false" customWidth="true" hidden="false" outlineLevel="0" max="6" min="6" style="0" width="23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23"/>
  </cols>
  <sheetData>
    <row r="1" customFormat="false" ht="17.35" hidden="false" customHeight="false" outlineLevel="0" collapsed="false">
      <c r="A1" s="1" t="s">
        <v>156</v>
      </c>
    </row>
    <row r="2" customFormat="false" ht="15" hidden="false" customHeight="false" outlineLevel="0" collapsed="false">
      <c r="A2" s="2" t="s">
        <v>143</v>
      </c>
    </row>
    <row r="3" customFormat="false" ht="15" hidden="false" customHeight="false" outlineLevel="0" collapsed="false">
      <c r="A3" s="3" t="s">
        <v>157</v>
      </c>
    </row>
    <row r="5" customFormat="false" ht="33.75" hidden="false" customHeight="true" outlineLevel="0" collapsed="false">
      <c r="A5" s="10" t="s">
        <v>106</v>
      </c>
      <c r="B5" s="10" t="s">
        <v>36</v>
      </c>
      <c r="C5" s="10" t="s">
        <v>46</v>
      </c>
      <c r="D5" s="10" t="s">
        <v>158</v>
      </c>
      <c r="E5" s="10" t="s">
        <v>159</v>
      </c>
      <c r="F5" s="10" t="s">
        <v>160</v>
      </c>
      <c r="G5" s="10" t="s">
        <v>110</v>
      </c>
      <c r="H5" s="10" t="s">
        <v>111</v>
      </c>
      <c r="I5" s="10" t="s">
        <v>161</v>
      </c>
    </row>
    <row r="6" customFormat="false" ht="15" hidden="false" customHeight="false" outlineLevel="0" collapsed="false">
      <c r="A6" s="13" t="str">
        <f aca="false">IF(النتائج!A6="","",النتائج!A6)</f>
        <v>O-01</v>
      </c>
      <c r="B6" s="13" t="str">
        <f aca="false">IF(A6="","",النتائج!B6)</f>
        <v>P-01</v>
      </c>
      <c r="C6" s="13" t="n">
        <f aca="false">IF(B6="","",COUNTIFS('الأسباب الجذرية'!$B$6:$B$40,B6,'الأسباب الجذرية'!$G$6:$G$40,"نعم"))</f>
        <v>2</v>
      </c>
      <c r="D6" s="13" t="n">
        <f aca="false">IF(B6="","",COUNTIFS(الحلول!$C$6:$C$40,B6,الحلول!$H$6:$H$40,"نعم"))</f>
        <v>2</v>
      </c>
      <c r="E6" s="13" t="n">
        <f aca="false">IF(A6="","",COUNTIF('ربط التنفيذ'!$D$6:$D$40,A6))</f>
        <v>1</v>
      </c>
      <c r="F6" s="13" t="str">
        <f aca="false">IF(A6="","",COUNTIFS(المخرجات!$B$6:$B$40,A6,المخرجات!$H$6:$H$40,"سُلّم")&amp;" / "&amp;COUNTIF(المخرجات!$B$6:$B$40,A6))</f>
        <v>1 / 2</v>
      </c>
      <c r="G6" s="17" t="n">
        <f aca="false">IF(A6="","",النتائج!H6)</f>
        <v>0.566666666666667</v>
      </c>
      <c r="H6" s="13" t="str">
        <f aca="false">IF(A6="","",النتائج!I6)</f>
        <v>لا</v>
      </c>
      <c r="I6" s="13" t="str">
        <f aca="false">IF(A6="","",IF(COUNTIFS('خطة الضبط'!$A$6:$A$40,A6,'خطة الضبط'!$G$6:$G$40,"نعم")&gt;0,"نعم","لا"))</f>
        <v>لا</v>
      </c>
    </row>
    <row r="7" customFormat="false" ht="15" hidden="false" customHeight="false" outlineLevel="0" collapsed="false">
      <c r="A7" s="13" t="str">
        <f aca="false">IF(النتائج!A7="","",النتائج!A7)</f>
        <v/>
      </c>
      <c r="B7" s="13" t="str">
        <f aca="false">IF(A7="","",النتائج!B7)</f>
        <v/>
      </c>
      <c r="C7" s="13" t="str">
        <f aca="false">IF(B7="","",COUNTIFS('الأسباب الجذرية'!$B$6:$B$40,B7,'الأسباب الجذرية'!$G$6:$G$40,"نعم"))</f>
        <v/>
      </c>
      <c r="D7" s="13" t="str">
        <f aca="false">IF(B7="","",COUNTIFS(الحلول!$C$6:$C$40,B7,الحلول!$H$6:$H$40,"نعم"))</f>
        <v/>
      </c>
      <c r="E7" s="13" t="str">
        <f aca="false">IF(A7="","",COUNTIF('ربط التنفيذ'!$D$6:$D$40,A7))</f>
        <v/>
      </c>
      <c r="F7" s="13" t="str">
        <f aca="false">IF(A7="","",COUNTIFS(المخرجات!$B$6:$B$40,A7,المخرجات!$H$6:$H$40,"سُلّم")&amp;" / "&amp;COUNTIF(المخرجات!$B$6:$B$40,A7))</f>
        <v/>
      </c>
      <c r="G7" s="17" t="str">
        <f aca="false">IF(A7="","",النتائج!H7)</f>
        <v/>
      </c>
      <c r="H7" s="13" t="str">
        <f aca="false">IF(A7="","",النتائج!I7)</f>
        <v/>
      </c>
      <c r="I7" s="13" t="str">
        <f aca="false">IF(A7="","",IF(COUNTIFS('خطة الضبط'!$A$6:$A$40,A7,'خطة الضبط'!$G$6:$G$40,"نعم")&gt;0,"نعم","لا"))</f>
        <v/>
      </c>
    </row>
    <row r="8" customFormat="false" ht="15" hidden="false" customHeight="false" outlineLevel="0" collapsed="false">
      <c r="A8" s="13" t="str">
        <f aca="false">IF(النتائج!A8="","",النتائج!A8)</f>
        <v/>
      </c>
      <c r="B8" s="13" t="str">
        <f aca="false">IF(A8="","",النتائج!B8)</f>
        <v/>
      </c>
      <c r="C8" s="13" t="str">
        <f aca="false">IF(B8="","",COUNTIFS('الأسباب الجذرية'!$B$6:$B$40,B8,'الأسباب الجذرية'!$G$6:$G$40,"نعم"))</f>
        <v/>
      </c>
      <c r="D8" s="13" t="str">
        <f aca="false">IF(B8="","",COUNTIFS(الحلول!$C$6:$C$40,B8,الحلول!$H$6:$H$40,"نعم"))</f>
        <v/>
      </c>
      <c r="E8" s="13" t="str">
        <f aca="false">IF(A8="","",COUNTIF('ربط التنفيذ'!$D$6:$D$40,A8))</f>
        <v/>
      </c>
      <c r="F8" s="13" t="str">
        <f aca="false">IF(A8="","",COUNTIFS(المخرجات!$B$6:$B$40,A8,المخرجات!$H$6:$H$40,"سُلّم")&amp;" / "&amp;COUNTIF(المخرجات!$B$6:$B$40,A8))</f>
        <v/>
      </c>
      <c r="G8" s="17" t="str">
        <f aca="false">IF(A8="","",النتائج!H8)</f>
        <v/>
      </c>
      <c r="H8" s="13" t="str">
        <f aca="false">IF(A8="","",النتائج!I8)</f>
        <v/>
      </c>
      <c r="I8" s="13" t="str">
        <f aca="false">IF(A8="","",IF(COUNTIFS('خطة الضبط'!$A$6:$A$40,A8,'خطة الضبط'!$G$6:$G$40,"نعم")&gt;0,"نعم","لا"))</f>
        <v/>
      </c>
    </row>
    <row r="9" customFormat="false" ht="15" hidden="false" customHeight="false" outlineLevel="0" collapsed="false">
      <c r="A9" s="13" t="str">
        <f aca="false">IF(النتائج!A9="","",النتائج!A9)</f>
        <v/>
      </c>
      <c r="B9" s="13" t="str">
        <f aca="false">IF(A9="","",النتائج!B9)</f>
        <v/>
      </c>
      <c r="C9" s="13" t="str">
        <f aca="false">IF(B9="","",COUNTIFS('الأسباب الجذرية'!$B$6:$B$40,B9,'الأسباب الجذرية'!$G$6:$G$40,"نعم"))</f>
        <v/>
      </c>
      <c r="D9" s="13" t="str">
        <f aca="false">IF(B9="","",COUNTIFS(الحلول!$C$6:$C$40,B9,الحلول!$H$6:$H$40,"نعم"))</f>
        <v/>
      </c>
      <c r="E9" s="13" t="str">
        <f aca="false">IF(A9="","",COUNTIF('ربط التنفيذ'!$D$6:$D$40,A9))</f>
        <v/>
      </c>
      <c r="F9" s="13" t="str">
        <f aca="false">IF(A9="","",COUNTIFS(المخرجات!$B$6:$B$40,A9,المخرجات!$H$6:$H$40,"سُلّم")&amp;" / "&amp;COUNTIF(المخرجات!$B$6:$B$40,A9))</f>
        <v/>
      </c>
      <c r="G9" s="17" t="str">
        <f aca="false">IF(A9="","",النتائج!H9)</f>
        <v/>
      </c>
      <c r="H9" s="13" t="str">
        <f aca="false">IF(A9="","",النتائج!I9)</f>
        <v/>
      </c>
      <c r="I9" s="13" t="str">
        <f aca="false">IF(A9="","",IF(COUNTIFS('خطة الضبط'!$A$6:$A$40,A9,'خطة الضبط'!$G$6:$G$40,"نعم")&gt;0,"نعم","لا"))</f>
        <v/>
      </c>
    </row>
    <row r="10" customFormat="false" ht="15" hidden="false" customHeight="false" outlineLevel="0" collapsed="false">
      <c r="A10" s="13" t="str">
        <f aca="false">IF(النتائج!A10="","",النتائج!A10)</f>
        <v/>
      </c>
      <c r="B10" s="13" t="str">
        <f aca="false">IF(A10="","",النتائج!B10)</f>
        <v/>
      </c>
      <c r="C10" s="13" t="str">
        <f aca="false">IF(B10="","",COUNTIFS('الأسباب الجذرية'!$B$6:$B$40,B10,'الأسباب الجذرية'!$G$6:$G$40,"نعم"))</f>
        <v/>
      </c>
      <c r="D10" s="13" t="str">
        <f aca="false">IF(B10="","",COUNTIFS(الحلول!$C$6:$C$40,B10,الحلول!$H$6:$H$40,"نعم"))</f>
        <v/>
      </c>
      <c r="E10" s="13" t="str">
        <f aca="false">IF(A10="","",COUNTIF('ربط التنفيذ'!$D$6:$D$40,A10))</f>
        <v/>
      </c>
      <c r="F10" s="13" t="str">
        <f aca="false">IF(A10="","",COUNTIFS(المخرجات!$B$6:$B$40,A10,المخرجات!$H$6:$H$40,"سُلّم")&amp;" / "&amp;COUNTIF(المخرجات!$B$6:$B$40,A10))</f>
        <v/>
      </c>
      <c r="G10" s="17" t="str">
        <f aca="false">IF(A10="","",النتائج!H10)</f>
        <v/>
      </c>
      <c r="H10" s="13" t="str">
        <f aca="false">IF(A10="","",النتائج!I10)</f>
        <v/>
      </c>
      <c r="I10" s="13" t="str">
        <f aca="false">IF(A10="","",IF(COUNTIFS('خطة الضبط'!$A$6:$A$40,A10,'خطة الضبط'!$G$6:$G$40,"نعم")&gt;0,"نعم","لا"))</f>
        <v/>
      </c>
    </row>
    <row r="11" customFormat="false" ht="15" hidden="false" customHeight="false" outlineLevel="0" collapsed="false">
      <c r="A11" s="13" t="str">
        <f aca="false">IF(النتائج!A11="","",النتائج!A11)</f>
        <v/>
      </c>
      <c r="B11" s="13" t="str">
        <f aca="false">IF(A11="","",النتائج!B11)</f>
        <v/>
      </c>
      <c r="C11" s="13" t="str">
        <f aca="false">IF(B11="","",COUNTIFS('الأسباب الجذرية'!$B$6:$B$40,B11,'الأسباب الجذرية'!$G$6:$G$40,"نعم"))</f>
        <v/>
      </c>
      <c r="D11" s="13" t="str">
        <f aca="false">IF(B11="","",COUNTIFS(الحلول!$C$6:$C$40,B11,الحلول!$H$6:$H$40,"نعم"))</f>
        <v/>
      </c>
      <c r="E11" s="13" t="str">
        <f aca="false">IF(A11="","",COUNTIF('ربط التنفيذ'!$D$6:$D$40,A11))</f>
        <v/>
      </c>
      <c r="F11" s="13" t="str">
        <f aca="false">IF(A11="","",COUNTIFS(المخرجات!$B$6:$B$40,A11,المخرجات!$H$6:$H$40,"سُلّم")&amp;" / "&amp;COUNTIF(المخرجات!$B$6:$B$40,A11))</f>
        <v/>
      </c>
      <c r="G11" s="17" t="str">
        <f aca="false">IF(A11="","",النتائج!H11)</f>
        <v/>
      </c>
      <c r="H11" s="13" t="str">
        <f aca="false">IF(A11="","",النتائج!I11)</f>
        <v/>
      </c>
      <c r="I11" s="13" t="str">
        <f aca="false">IF(A11="","",IF(COUNTIFS('خطة الضبط'!$A$6:$A$40,A11,'خطة الضبط'!$G$6:$G$40,"نعم")&gt;0,"نعم","لا"))</f>
        <v/>
      </c>
    </row>
    <row r="12" customFormat="false" ht="15" hidden="false" customHeight="false" outlineLevel="0" collapsed="false">
      <c r="A12" s="13" t="str">
        <f aca="false">IF(النتائج!A12="","",النتائج!A12)</f>
        <v/>
      </c>
      <c r="B12" s="13" t="str">
        <f aca="false">IF(A12="","",النتائج!B12)</f>
        <v/>
      </c>
      <c r="C12" s="13" t="str">
        <f aca="false">IF(B12="","",COUNTIFS('الأسباب الجذرية'!$B$6:$B$40,B12,'الأسباب الجذرية'!$G$6:$G$40,"نعم"))</f>
        <v/>
      </c>
      <c r="D12" s="13" t="str">
        <f aca="false">IF(B12="","",COUNTIFS(الحلول!$C$6:$C$40,B12,الحلول!$H$6:$H$40,"نعم"))</f>
        <v/>
      </c>
      <c r="E12" s="13" t="str">
        <f aca="false">IF(A12="","",COUNTIF('ربط التنفيذ'!$D$6:$D$40,A12))</f>
        <v/>
      </c>
      <c r="F12" s="13" t="str">
        <f aca="false">IF(A12="","",COUNTIFS(المخرجات!$B$6:$B$40,A12,المخرجات!$H$6:$H$40,"سُلّم")&amp;" / "&amp;COUNTIF(المخرجات!$B$6:$B$40,A12))</f>
        <v/>
      </c>
      <c r="G12" s="17" t="str">
        <f aca="false">IF(A12="","",النتائج!H12)</f>
        <v/>
      </c>
      <c r="H12" s="13" t="str">
        <f aca="false">IF(A12="","",النتائج!I12)</f>
        <v/>
      </c>
      <c r="I12" s="13" t="str">
        <f aca="false">IF(A12="","",IF(COUNTIFS('خطة الضبط'!$A$6:$A$40,A12,'خطة الضبط'!$G$6:$G$40,"نعم")&gt;0,"نعم","لا"))</f>
        <v/>
      </c>
    </row>
    <row r="13" customFormat="false" ht="15" hidden="false" customHeight="false" outlineLevel="0" collapsed="false">
      <c r="A13" s="13" t="str">
        <f aca="false">IF(النتائج!A13="","",النتائج!A13)</f>
        <v/>
      </c>
      <c r="B13" s="13" t="str">
        <f aca="false">IF(A13="","",النتائج!B13)</f>
        <v/>
      </c>
      <c r="C13" s="13" t="str">
        <f aca="false">IF(B13="","",COUNTIFS('الأسباب الجذرية'!$B$6:$B$40,B13,'الأسباب الجذرية'!$G$6:$G$40,"نعم"))</f>
        <v/>
      </c>
      <c r="D13" s="13" t="str">
        <f aca="false">IF(B13="","",COUNTIFS(الحلول!$C$6:$C$40,B13,الحلول!$H$6:$H$40,"نعم"))</f>
        <v/>
      </c>
      <c r="E13" s="13" t="str">
        <f aca="false">IF(A13="","",COUNTIF('ربط التنفيذ'!$D$6:$D$40,A13))</f>
        <v/>
      </c>
      <c r="F13" s="13" t="str">
        <f aca="false">IF(A13="","",COUNTIFS(المخرجات!$B$6:$B$40,A13,المخرجات!$H$6:$H$40,"سُلّم")&amp;" / "&amp;COUNTIF(المخرجات!$B$6:$B$40,A13))</f>
        <v/>
      </c>
      <c r="G13" s="17" t="str">
        <f aca="false">IF(A13="","",النتائج!H13)</f>
        <v/>
      </c>
      <c r="H13" s="13" t="str">
        <f aca="false">IF(A13="","",النتائج!I13)</f>
        <v/>
      </c>
      <c r="I13" s="13" t="str">
        <f aca="false">IF(A13="","",IF(COUNTIFS('خطة الضبط'!$A$6:$A$40,A13,'خطة الضبط'!$G$6:$G$40,"نعم")&gt;0,"نعم","لا"))</f>
        <v/>
      </c>
    </row>
    <row r="14" customFormat="false" ht="15" hidden="false" customHeight="false" outlineLevel="0" collapsed="false">
      <c r="A14" s="13" t="str">
        <f aca="false">IF(النتائج!A14="","",النتائج!A14)</f>
        <v/>
      </c>
      <c r="B14" s="13" t="str">
        <f aca="false">IF(A14="","",النتائج!B14)</f>
        <v/>
      </c>
      <c r="C14" s="13" t="str">
        <f aca="false">IF(B14="","",COUNTIFS('الأسباب الجذرية'!$B$6:$B$40,B14,'الأسباب الجذرية'!$G$6:$G$40,"نعم"))</f>
        <v/>
      </c>
      <c r="D14" s="13" t="str">
        <f aca="false">IF(B14="","",COUNTIFS(الحلول!$C$6:$C$40,B14,الحلول!$H$6:$H$40,"نعم"))</f>
        <v/>
      </c>
      <c r="E14" s="13" t="str">
        <f aca="false">IF(A14="","",COUNTIF('ربط التنفيذ'!$D$6:$D$40,A14))</f>
        <v/>
      </c>
      <c r="F14" s="13" t="str">
        <f aca="false">IF(A14="","",COUNTIFS(المخرجات!$B$6:$B$40,A14,المخرجات!$H$6:$H$40,"سُلّم")&amp;" / "&amp;COUNTIF(المخرجات!$B$6:$B$40,A14))</f>
        <v/>
      </c>
      <c r="G14" s="17" t="str">
        <f aca="false">IF(A14="","",النتائج!H14)</f>
        <v/>
      </c>
      <c r="H14" s="13" t="str">
        <f aca="false">IF(A14="","",النتائج!I14)</f>
        <v/>
      </c>
      <c r="I14" s="13" t="str">
        <f aca="false">IF(A14="","",IF(COUNTIFS('خطة الضبط'!$A$6:$A$40,A14,'خطة الضبط'!$G$6:$G$40,"نعم")&gt;0,"نعم","لا"))</f>
        <v/>
      </c>
    </row>
    <row r="15" customFormat="false" ht="15" hidden="false" customHeight="false" outlineLevel="0" collapsed="false">
      <c r="A15" s="13" t="str">
        <f aca="false">IF(النتائج!A15="","",النتائج!A15)</f>
        <v/>
      </c>
      <c r="B15" s="13" t="str">
        <f aca="false">IF(A15="","",النتائج!B15)</f>
        <v/>
      </c>
      <c r="C15" s="13" t="str">
        <f aca="false">IF(B15="","",COUNTIFS('الأسباب الجذرية'!$B$6:$B$40,B15,'الأسباب الجذرية'!$G$6:$G$40,"نعم"))</f>
        <v/>
      </c>
      <c r="D15" s="13" t="str">
        <f aca="false">IF(B15="","",COUNTIFS(الحلول!$C$6:$C$40,B15,الحلول!$H$6:$H$40,"نعم"))</f>
        <v/>
      </c>
      <c r="E15" s="13" t="str">
        <f aca="false">IF(A15="","",COUNTIF('ربط التنفيذ'!$D$6:$D$40,A15))</f>
        <v/>
      </c>
      <c r="F15" s="13" t="str">
        <f aca="false">IF(A15="","",COUNTIFS(المخرجات!$B$6:$B$40,A15,المخرجات!$H$6:$H$40,"سُلّم")&amp;" / "&amp;COUNTIF(المخرجات!$B$6:$B$40,A15))</f>
        <v/>
      </c>
      <c r="G15" s="17" t="str">
        <f aca="false">IF(A15="","",النتائج!H15)</f>
        <v/>
      </c>
      <c r="H15" s="13" t="str">
        <f aca="false">IF(A15="","",النتائج!I15)</f>
        <v/>
      </c>
      <c r="I15" s="13" t="str">
        <f aca="false">IF(A15="","",IF(COUNTIFS('خطة الضبط'!$A$6:$A$40,A15,'خطة الضبط'!$G$6:$G$40,"نعم")&gt;0,"نعم","لا"))</f>
        <v/>
      </c>
    </row>
    <row r="16" customFormat="false" ht="15" hidden="false" customHeight="false" outlineLevel="0" collapsed="false">
      <c r="A16" s="13" t="str">
        <f aca="false">IF(النتائج!A16="","",النتائج!A16)</f>
        <v/>
      </c>
      <c r="B16" s="13" t="str">
        <f aca="false">IF(A16="","",النتائج!B16)</f>
        <v/>
      </c>
      <c r="C16" s="13" t="str">
        <f aca="false">IF(B16="","",COUNTIFS('الأسباب الجذرية'!$B$6:$B$40,B16,'الأسباب الجذرية'!$G$6:$G$40,"نعم"))</f>
        <v/>
      </c>
      <c r="D16" s="13" t="str">
        <f aca="false">IF(B16="","",COUNTIFS(الحلول!$C$6:$C$40,B16,الحلول!$H$6:$H$40,"نعم"))</f>
        <v/>
      </c>
      <c r="E16" s="13" t="str">
        <f aca="false">IF(A16="","",COUNTIF('ربط التنفيذ'!$D$6:$D$40,A16))</f>
        <v/>
      </c>
      <c r="F16" s="13" t="str">
        <f aca="false">IF(A16="","",COUNTIFS(المخرجات!$B$6:$B$40,A16,المخرجات!$H$6:$H$40,"سُلّم")&amp;" / "&amp;COUNTIF(المخرجات!$B$6:$B$40,A16))</f>
        <v/>
      </c>
      <c r="G16" s="17" t="str">
        <f aca="false">IF(A16="","",النتائج!H16)</f>
        <v/>
      </c>
      <c r="H16" s="13" t="str">
        <f aca="false">IF(A16="","",النتائج!I16)</f>
        <v/>
      </c>
      <c r="I16" s="13" t="str">
        <f aca="false">IF(A16="","",IF(COUNTIFS('خطة الضبط'!$A$6:$A$40,A16,'خطة الضبط'!$G$6:$G$40,"نعم")&gt;0,"نعم","لا"))</f>
        <v/>
      </c>
    </row>
    <row r="17" customFormat="false" ht="15" hidden="false" customHeight="false" outlineLevel="0" collapsed="false">
      <c r="A17" s="13" t="str">
        <f aca="false">IF(النتائج!A17="","",النتائج!A17)</f>
        <v/>
      </c>
      <c r="B17" s="13" t="str">
        <f aca="false">IF(A17="","",النتائج!B17)</f>
        <v/>
      </c>
      <c r="C17" s="13" t="str">
        <f aca="false">IF(B17="","",COUNTIFS('الأسباب الجذرية'!$B$6:$B$40,B17,'الأسباب الجذرية'!$G$6:$G$40,"نعم"))</f>
        <v/>
      </c>
      <c r="D17" s="13" t="str">
        <f aca="false">IF(B17="","",COUNTIFS(الحلول!$C$6:$C$40,B17,الحلول!$H$6:$H$40,"نعم"))</f>
        <v/>
      </c>
      <c r="E17" s="13" t="str">
        <f aca="false">IF(A17="","",COUNTIF('ربط التنفيذ'!$D$6:$D$40,A17))</f>
        <v/>
      </c>
      <c r="F17" s="13" t="str">
        <f aca="false">IF(A17="","",COUNTIFS(المخرجات!$B$6:$B$40,A17,المخرجات!$H$6:$H$40,"سُلّم")&amp;" / "&amp;COUNTIF(المخرجات!$B$6:$B$40,A17))</f>
        <v/>
      </c>
      <c r="G17" s="17" t="str">
        <f aca="false">IF(A17="","",النتائج!H17)</f>
        <v/>
      </c>
      <c r="H17" s="13" t="str">
        <f aca="false">IF(A17="","",النتائج!I17)</f>
        <v/>
      </c>
      <c r="I17" s="13" t="str">
        <f aca="false">IF(A17="","",IF(COUNTIFS('خطة الضبط'!$A$6:$A$40,A17,'خطة الضبط'!$G$6:$G$40,"نعم")&gt;0,"نعم","لا"))</f>
        <v/>
      </c>
    </row>
    <row r="18" customFormat="false" ht="15" hidden="false" customHeight="false" outlineLevel="0" collapsed="false">
      <c r="A18" s="13" t="str">
        <f aca="false">IF(النتائج!A18="","",النتائج!A18)</f>
        <v/>
      </c>
      <c r="B18" s="13" t="str">
        <f aca="false">IF(A18="","",النتائج!B18)</f>
        <v/>
      </c>
      <c r="C18" s="13" t="str">
        <f aca="false">IF(B18="","",COUNTIFS('الأسباب الجذرية'!$B$6:$B$40,B18,'الأسباب الجذرية'!$G$6:$G$40,"نعم"))</f>
        <v/>
      </c>
      <c r="D18" s="13" t="str">
        <f aca="false">IF(B18="","",COUNTIFS(الحلول!$C$6:$C$40,B18,الحلول!$H$6:$H$40,"نعم"))</f>
        <v/>
      </c>
      <c r="E18" s="13" t="str">
        <f aca="false">IF(A18="","",COUNTIF('ربط التنفيذ'!$D$6:$D$40,A18))</f>
        <v/>
      </c>
      <c r="F18" s="13" t="str">
        <f aca="false">IF(A18="","",COUNTIFS(المخرجات!$B$6:$B$40,A18,المخرجات!$H$6:$H$40,"سُلّم")&amp;" / "&amp;COUNTIF(المخرجات!$B$6:$B$40,A18))</f>
        <v/>
      </c>
      <c r="G18" s="17" t="str">
        <f aca="false">IF(A18="","",النتائج!H18)</f>
        <v/>
      </c>
      <c r="H18" s="13" t="str">
        <f aca="false">IF(A18="","",النتائج!I18)</f>
        <v/>
      </c>
      <c r="I18" s="13" t="str">
        <f aca="false">IF(A18="","",IF(COUNTIFS('خطة الضبط'!$A$6:$A$40,A18,'خطة الضبط'!$G$6:$G$40,"نعم")&gt;0,"نعم","لا"))</f>
        <v/>
      </c>
    </row>
    <row r="19" customFormat="false" ht="15" hidden="false" customHeight="false" outlineLevel="0" collapsed="false">
      <c r="A19" s="13" t="str">
        <f aca="false">IF(النتائج!A19="","",النتائج!A19)</f>
        <v/>
      </c>
      <c r="B19" s="13" t="str">
        <f aca="false">IF(A19="","",النتائج!B19)</f>
        <v/>
      </c>
      <c r="C19" s="13" t="str">
        <f aca="false">IF(B19="","",COUNTIFS('الأسباب الجذرية'!$B$6:$B$40,B19,'الأسباب الجذرية'!$G$6:$G$40,"نعم"))</f>
        <v/>
      </c>
      <c r="D19" s="13" t="str">
        <f aca="false">IF(B19="","",COUNTIFS(الحلول!$C$6:$C$40,B19,الحلول!$H$6:$H$40,"نعم"))</f>
        <v/>
      </c>
      <c r="E19" s="13" t="str">
        <f aca="false">IF(A19="","",COUNTIF('ربط التنفيذ'!$D$6:$D$40,A19))</f>
        <v/>
      </c>
      <c r="F19" s="13" t="str">
        <f aca="false">IF(A19="","",COUNTIFS(المخرجات!$B$6:$B$40,A19,المخرجات!$H$6:$H$40,"سُلّم")&amp;" / "&amp;COUNTIF(المخرجات!$B$6:$B$40,A19))</f>
        <v/>
      </c>
      <c r="G19" s="17" t="str">
        <f aca="false">IF(A19="","",النتائج!H19)</f>
        <v/>
      </c>
      <c r="H19" s="13" t="str">
        <f aca="false">IF(A19="","",النتائج!I19)</f>
        <v/>
      </c>
      <c r="I19" s="13" t="str">
        <f aca="false">IF(A19="","",IF(COUNTIFS('خطة الضبط'!$A$6:$A$40,A19,'خطة الضبط'!$G$6:$G$40,"نعم")&gt;0,"نعم","لا"))</f>
        <v/>
      </c>
    </row>
    <row r="20" customFormat="false" ht="15" hidden="false" customHeight="false" outlineLevel="0" collapsed="false">
      <c r="A20" s="13" t="str">
        <f aca="false">IF(النتائج!A20="","",النتائج!A20)</f>
        <v/>
      </c>
      <c r="B20" s="13" t="str">
        <f aca="false">IF(A20="","",النتائج!B20)</f>
        <v/>
      </c>
      <c r="C20" s="13" t="str">
        <f aca="false">IF(B20="","",COUNTIFS('الأسباب الجذرية'!$B$6:$B$40,B20,'الأسباب الجذرية'!$G$6:$G$40,"نعم"))</f>
        <v/>
      </c>
      <c r="D20" s="13" t="str">
        <f aca="false">IF(B20="","",COUNTIFS(الحلول!$C$6:$C$40,B20,الحلول!$H$6:$H$40,"نعم"))</f>
        <v/>
      </c>
      <c r="E20" s="13" t="str">
        <f aca="false">IF(A20="","",COUNTIF('ربط التنفيذ'!$D$6:$D$40,A20))</f>
        <v/>
      </c>
      <c r="F20" s="13" t="str">
        <f aca="false">IF(A20="","",COUNTIFS(المخرجات!$B$6:$B$40,A20,المخرجات!$H$6:$H$40,"سُلّم")&amp;" / "&amp;COUNTIF(المخرجات!$B$6:$B$40,A20))</f>
        <v/>
      </c>
      <c r="G20" s="17" t="str">
        <f aca="false">IF(A20="","",النتائج!H20)</f>
        <v/>
      </c>
      <c r="H20" s="13" t="str">
        <f aca="false">IF(A20="","",النتائج!I20)</f>
        <v/>
      </c>
      <c r="I20" s="13" t="str">
        <f aca="false">IF(A20="","",IF(COUNTIFS('خطة الضبط'!$A$6:$A$40,A20,'خطة الضبط'!$G$6:$G$40,"نعم")&gt;0,"نعم","لا"))</f>
        <v/>
      </c>
    </row>
    <row r="21" customFormat="false" ht="15" hidden="false" customHeight="false" outlineLevel="0" collapsed="false">
      <c r="A21" s="13" t="str">
        <f aca="false">IF(النتائج!A21="","",النتائج!A21)</f>
        <v/>
      </c>
      <c r="B21" s="13" t="str">
        <f aca="false">IF(A21="","",النتائج!B21)</f>
        <v/>
      </c>
      <c r="C21" s="13" t="str">
        <f aca="false">IF(B21="","",COUNTIFS('الأسباب الجذرية'!$B$6:$B$40,B21,'الأسباب الجذرية'!$G$6:$G$40,"نعم"))</f>
        <v/>
      </c>
      <c r="D21" s="13" t="str">
        <f aca="false">IF(B21="","",COUNTIFS(الحلول!$C$6:$C$40,B21,الحلول!$H$6:$H$40,"نعم"))</f>
        <v/>
      </c>
      <c r="E21" s="13" t="str">
        <f aca="false">IF(A21="","",COUNTIF('ربط التنفيذ'!$D$6:$D$40,A21))</f>
        <v/>
      </c>
      <c r="F21" s="13" t="str">
        <f aca="false">IF(A21="","",COUNTIFS(المخرجات!$B$6:$B$40,A21,المخرجات!$H$6:$H$40,"سُلّم")&amp;" / "&amp;COUNTIF(المخرجات!$B$6:$B$40,A21))</f>
        <v/>
      </c>
      <c r="G21" s="17" t="str">
        <f aca="false">IF(A21="","",النتائج!H21)</f>
        <v/>
      </c>
      <c r="H21" s="13" t="str">
        <f aca="false">IF(A21="","",النتائج!I21)</f>
        <v/>
      </c>
      <c r="I21" s="13" t="str">
        <f aca="false">IF(A21="","",IF(COUNTIFS('خطة الضبط'!$A$6:$A$40,A21,'خطة الضبط'!$G$6:$G$40,"نعم")&gt;0,"نعم","لا"))</f>
        <v/>
      </c>
    </row>
    <row r="22" customFormat="false" ht="15" hidden="false" customHeight="false" outlineLevel="0" collapsed="false">
      <c r="A22" s="13" t="str">
        <f aca="false">IF(النتائج!A22="","",النتائج!A22)</f>
        <v/>
      </c>
      <c r="B22" s="13" t="str">
        <f aca="false">IF(A22="","",النتائج!B22)</f>
        <v/>
      </c>
      <c r="C22" s="13" t="str">
        <f aca="false">IF(B22="","",COUNTIFS('الأسباب الجذرية'!$B$6:$B$40,B22,'الأسباب الجذرية'!$G$6:$G$40,"نعم"))</f>
        <v/>
      </c>
      <c r="D22" s="13" t="str">
        <f aca="false">IF(B22="","",COUNTIFS(الحلول!$C$6:$C$40,B22,الحلول!$H$6:$H$40,"نعم"))</f>
        <v/>
      </c>
      <c r="E22" s="13" t="str">
        <f aca="false">IF(A22="","",COUNTIF('ربط التنفيذ'!$D$6:$D$40,A22))</f>
        <v/>
      </c>
      <c r="F22" s="13" t="str">
        <f aca="false">IF(A22="","",COUNTIFS(المخرجات!$B$6:$B$40,A22,المخرجات!$H$6:$H$40,"سُلّم")&amp;" / "&amp;COUNTIF(المخرجات!$B$6:$B$40,A22))</f>
        <v/>
      </c>
      <c r="G22" s="17" t="str">
        <f aca="false">IF(A22="","",النتائج!H22)</f>
        <v/>
      </c>
      <c r="H22" s="13" t="str">
        <f aca="false">IF(A22="","",النتائج!I22)</f>
        <v/>
      </c>
      <c r="I22" s="13" t="str">
        <f aca="false">IF(A22="","",IF(COUNTIFS('خطة الضبط'!$A$6:$A$40,A22,'خطة الضبط'!$G$6:$G$40,"نعم")&gt;0,"نعم","لا"))</f>
        <v/>
      </c>
    </row>
    <row r="23" customFormat="false" ht="15" hidden="false" customHeight="false" outlineLevel="0" collapsed="false">
      <c r="A23" s="13" t="str">
        <f aca="false">IF(النتائج!A23="","",النتائج!A23)</f>
        <v/>
      </c>
      <c r="B23" s="13" t="str">
        <f aca="false">IF(A23="","",النتائج!B23)</f>
        <v/>
      </c>
      <c r="C23" s="13" t="str">
        <f aca="false">IF(B23="","",COUNTIFS('الأسباب الجذرية'!$B$6:$B$40,B23,'الأسباب الجذرية'!$G$6:$G$40,"نعم"))</f>
        <v/>
      </c>
      <c r="D23" s="13" t="str">
        <f aca="false">IF(B23="","",COUNTIFS(الحلول!$C$6:$C$40,B23,الحلول!$H$6:$H$40,"نعم"))</f>
        <v/>
      </c>
      <c r="E23" s="13" t="str">
        <f aca="false">IF(A23="","",COUNTIF('ربط التنفيذ'!$D$6:$D$40,A23))</f>
        <v/>
      </c>
      <c r="F23" s="13" t="str">
        <f aca="false">IF(A23="","",COUNTIFS(المخرجات!$B$6:$B$40,A23,المخرجات!$H$6:$H$40,"سُلّم")&amp;" / "&amp;COUNTIF(المخرجات!$B$6:$B$40,A23))</f>
        <v/>
      </c>
      <c r="G23" s="17" t="str">
        <f aca="false">IF(A23="","",النتائج!H23)</f>
        <v/>
      </c>
      <c r="H23" s="13" t="str">
        <f aca="false">IF(A23="","",النتائج!I23)</f>
        <v/>
      </c>
      <c r="I23" s="13" t="str">
        <f aca="false">IF(A23="","",IF(COUNTIFS('خطة الضبط'!$A$6:$A$40,A23,'خطة الضبط'!$G$6:$G$40,"نعم")&gt;0,"نعم","لا"))</f>
        <v/>
      </c>
    </row>
    <row r="24" customFormat="false" ht="15" hidden="false" customHeight="false" outlineLevel="0" collapsed="false">
      <c r="A24" s="13" t="str">
        <f aca="false">IF(النتائج!A24="","",النتائج!A24)</f>
        <v/>
      </c>
      <c r="B24" s="13" t="str">
        <f aca="false">IF(A24="","",النتائج!B24)</f>
        <v/>
      </c>
      <c r="C24" s="13" t="str">
        <f aca="false">IF(B24="","",COUNTIFS('الأسباب الجذرية'!$B$6:$B$40,B24,'الأسباب الجذرية'!$G$6:$G$40,"نعم"))</f>
        <v/>
      </c>
      <c r="D24" s="13" t="str">
        <f aca="false">IF(B24="","",COUNTIFS(الحلول!$C$6:$C$40,B24,الحلول!$H$6:$H$40,"نعم"))</f>
        <v/>
      </c>
      <c r="E24" s="13" t="str">
        <f aca="false">IF(A24="","",COUNTIF('ربط التنفيذ'!$D$6:$D$40,A24))</f>
        <v/>
      </c>
      <c r="F24" s="13" t="str">
        <f aca="false">IF(A24="","",COUNTIFS(المخرجات!$B$6:$B$40,A24,المخرجات!$H$6:$H$40,"سُلّم")&amp;" / "&amp;COUNTIF(المخرجات!$B$6:$B$40,A24))</f>
        <v/>
      </c>
      <c r="G24" s="17" t="str">
        <f aca="false">IF(A24="","",النتائج!H24)</f>
        <v/>
      </c>
      <c r="H24" s="13" t="str">
        <f aca="false">IF(A24="","",النتائج!I24)</f>
        <v/>
      </c>
      <c r="I24" s="13" t="str">
        <f aca="false">IF(A24="","",IF(COUNTIFS('خطة الضبط'!$A$6:$A$40,A24,'خطة الضبط'!$G$6:$G$40,"نعم")&gt;0,"نعم","لا"))</f>
        <v/>
      </c>
    </row>
    <row r="25" customFormat="false" ht="15" hidden="false" customHeight="false" outlineLevel="0" collapsed="false">
      <c r="A25" s="13" t="str">
        <f aca="false">IF(النتائج!A25="","",النتائج!A25)</f>
        <v/>
      </c>
      <c r="B25" s="13" t="str">
        <f aca="false">IF(A25="","",النتائج!B25)</f>
        <v/>
      </c>
      <c r="C25" s="13" t="str">
        <f aca="false">IF(B25="","",COUNTIFS('الأسباب الجذرية'!$B$6:$B$40,B25,'الأسباب الجذرية'!$G$6:$G$40,"نعم"))</f>
        <v/>
      </c>
      <c r="D25" s="13" t="str">
        <f aca="false">IF(B25="","",COUNTIFS(الحلول!$C$6:$C$40,B25,الحلول!$H$6:$H$40,"نعم"))</f>
        <v/>
      </c>
      <c r="E25" s="13" t="str">
        <f aca="false">IF(A25="","",COUNTIF('ربط التنفيذ'!$D$6:$D$40,A25))</f>
        <v/>
      </c>
      <c r="F25" s="13" t="str">
        <f aca="false">IF(A25="","",COUNTIFS(المخرجات!$B$6:$B$40,A25,المخرجات!$H$6:$H$40,"سُلّم")&amp;" / "&amp;COUNTIF(المخرجات!$B$6:$B$40,A25))</f>
        <v/>
      </c>
      <c r="G25" s="17" t="str">
        <f aca="false">IF(A25="","",النتائج!H25)</f>
        <v/>
      </c>
      <c r="H25" s="13" t="str">
        <f aca="false">IF(A25="","",النتائج!I25)</f>
        <v/>
      </c>
      <c r="I25" s="13" t="str">
        <f aca="false">IF(A25="","",IF(COUNTIFS('خطة الضبط'!$A$6:$A$40,A25,'خطة الضبط'!$G$6:$G$40,"نعم")&gt;0,"نعم","لا"))</f>
        <v/>
      </c>
    </row>
    <row r="26" customFormat="false" ht="15" hidden="false" customHeight="false" outlineLevel="0" collapsed="false">
      <c r="A26" s="13" t="str">
        <f aca="false">IF(النتائج!A26="","",النتائج!A26)</f>
        <v/>
      </c>
      <c r="B26" s="13" t="str">
        <f aca="false">IF(A26="","",النتائج!B26)</f>
        <v/>
      </c>
      <c r="C26" s="13" t="str">
        <f aca="false">IF(B26="","",COUNTIFS('الأسباب الجذرية'!$B$6:$B$40,B26,'الأسباب الجذرية'!$G$6:$G$40,"نعم"))</f>
        <v/>
      </c>
      <c r="D26" s="13" t="str">
        <f aca="false">IF(B26="","",COUNTIFS(الحلول!$C$6:$C$40,B26,الحلول!$H$6:$H$40,"نعم"))</f>
        <v/>
      </c>
      <c r="E26" s="13" t="str">
        <f aca="false">IF(A26="","",COUNTIF('ربط التنفيذ'!$D$6:$D$40,A26))</f>
        <v/>
      </c>
      <c r="F26" s="13" t="str">
        <f aca="false">IF(A26="","",COUNTIFS(المخرجات!$B$6:$B$40,A26,المخرجات!$H$6:$H$40,"سُلّم")&amp;" / "&amp;COUNTIF(المخرجات!$B$6:$B$40,A26))</f>
        <v/>
      </c>
      <c r="G26" s="17" t="str">
        <f aca="false">IF(A26="","",النتائج!H26)</f>
        <v/>
      </c>
      <c r="H26" s="13" t="str">
        <f aca="false">IF(A26="","",النتائج!I26)</f>
        <v/>
      </c>
      <c r="I26" s="13" t="str">
        <f aca="false">IF(A26="","",IF(COUNTIFS('خطة الضبط'!$A$6:$A$40,A26,'خطة الضبط'!$G$6:$G$40,"نعم")&gt;0,"نعم","لا"))</f>
        <v/>
      </c>
    </row>
    <row r="27" customFormat="false" ht="15" hidden="false" customHeight="false" outlineLevel="0" collapsed="false">
      <c r="A27" s="13" t="str">
        <f aca="false">IF(النتائج!A27="","",النتائج!A27)</f>
        <v/>
      </c>
      <c r="B27" s="13" t="str">
        <f aca="false">IF(A27="","",النتائج!B27)</f>
        <v/>
      </c>
      <c r="C27" s="13" t="str">
        <f aca="false">IF(B27="","",COUNTIFS('الأسباب الجذرية'!$B$6:$B$40,B27,'الأسباب الجذرية'!$G$6:$G$40,"نعم"))</f>
        <v/>
      </c>
      <c r="D27" s="13" t="str">
        <f aca="false">IF(B27="","",COUNTIFS(الحلول!$C$6:$C$40,B27,الحلول!$H$6:$H$40,"نعم"))</f>
        <v/>
      </c>
      <c r="E27" s="13" t="str">
        <f aca="false">IF(A27="","",COUNTIF('ربط التنفيذ'!$D$6:$D$40,A27))</f>
        <v/>
      </c>
      <c r="F27" s="13" t="str">
        <f aca="false">IF(A27="","",COUNTIFS(المخرجات!$B$6:$B$40,A27,المخرجات!$H$6:$H$40,"سُلّم")&amp;" / "&amp;COUNTIF(المخرجات!$B$6:$B$40,A27))</f>
        <v/>
      </c>
      <c r="G27" s="17" t="str">
        <f aca="false">IF(A27="","",النتائج!H27)</f>
        <v/>
      </c>
      <c r="H27" s="13" t="str">
        <f aca="false">IF(A27="","",النتائج!I27)</f>
        <v/>
      </c>
      <c r="I27" s="13" t="str">
        <f aca="false">IF(A27="","",IF(COUNTIFS('خطة الضبط'!$A$6:$A$40,A27,'خطة الضبط'!$G$6:$G$40,"نعم")&gt;0,"نعم","لا"))</f>
        <v/>
      </c>
    </row>
    <row r="28" customFormat="false" ht="15" hidden="false" customHeight="false" outlineLevel="0" collapsed="false">
      <c r="A28" s="13" t="str">
        <f aca="false">IF(النتائج!A28="","",النتائج!A28)</f>
        <v/>
      </c>
      <c r="B28" s="13" t="str">
        <f aca="false">IF(A28="","",النتائج!B28)</f>
        <v/>
      </c>
      <c r="C28" s="13" t="str">
        <f aca="false">IF(B28="","",COUNTIFS('الأسباب الجذرية'!$B$6:$B$40,B28,'الأسباب الجذرية'!$G$6:$G$40,"نعم"))</f>
        <v/>
      </c>
      <c r="D28" s="13" t="str">
        <f aca="false">IF(B28="","",COUNTIFS(الحلول!$C$6:$C$40,B28,الحلول!$H$6:$H$40,"نعم"))</f>
        <v/>
      </c>
      <c r="E28" s="13" t="str">
        <f aca="false">IF(A28="","",COUNTIF('ربط التنفيذ'!$D$6:$D$40,A28))</f>
        <v/>
      </c>
      <c r="F28" s="13" t="str">
        <f aca="false">IF(A28="","",COUNTIFS(المخرجات!$B$6:$B$40,A28,المخرجات!$H$6:$H$40,"سُلّم")&amp;" / "&amp;COUNTIF(المخرجات!$B$6:$B$40,A28))</f>
        <v/>
      </c>
      <c r="G28" s="17" t="str">
        <f aca="false">IF(A28="","",النتائج!H28)</f>
        <v/>
      </c>
      <c r="H28" s="13" t="str">
        <f aca="false">IF(A28="","",النتائج!I28)</f>
        <v/>
      </c>
      <c r="I28" s="13" t="str">
        <f aca="false">IF(A28="","",IF(COUNTIFS('خطة الضبط'!$A$6:$A$40,A28,'خطة الضبط'!$G$6:$G$40,"نعم")&gt;0,"نعم","لا"))</f>
        <v/>
      </c>
    </row>
    <row r="29" customFormat="false" ht="15" hidden="false" customHeight="false" outlineLevel="0" collapsed="false">
      <c r="A29" s="13" t="str">
        <f aca="false">IF(النتائج!A29="","",النتائج!A29)</f>
        <v/>
      </c>
      <c r="B29" s="13" t="str">
        <f aca="false">IF(A29="","",النتائج!B29)</f>
        <v/>
      </c>
      <c r="C29" s="13" t="str">
        <f aca="false">IF(B29="","",COUNTIFS('الأسباب الجذرية'!$B$6:$B$40,B29,'الأسباب الجذرية'!$G$6:$G$40,"نعم"))</f>
        <v/>
      </c>
      <c r="D29" s="13" t="str">
        <f aca="false">IF(B29="","",COUNTIFS(الحلول!$C$6:$C$40,B29,الحلول!$H$6:$H$40,"نعم"))</f>
        <v/>
      </c>
      <c r="E29" s="13" t="str">
        <f aca="false">IF(A29="","",COUNTIF('ربط التنفيذ'!$D$6:$D$40,A29))</f>
        <v/>
      </c>
      <c r="F29" s="13" t="str">
        <f aca="false">IF(A29="","",COUNTIFS(المخرجات!$B$6:$B$40,A29,المخرجات!$H$6:$H$40,"سُلّم")&amp;" / "&amp;COUNTIF(المخرجات!$B$6:$B$40,A29))</f>
        <v/>
      </c>
      <c r="G29" s="17" t="str">
        <f aca="false">IF(A29="","",النتائج!H29)</f>
        <v/>
      </c>
      <c r="H29" s="13" t="str">
        <f aca="false">IF(A29="","",النتائج!I29)</f>
        <v/>
      </c>
      <c r="I29" s="13" t="str">
        <f aca="false">IF(A29="","",IF(COUNTIFS('خطة الضبط'!$A$6:$A$40,A29,'خطة الضبط'!$G$6:$G$40,"نعم")&gt;0,"نعم","لا"))</f>
        <v/>
      </c>
    </row>
    <row r="30" customFormat="false" ht="15" hidden="false" customHeight="false" outlineLevel="0" collapsed="false">
      <c r="A30" s="13" t="str">
        <f aca="false">IF(النتائج!A30="","",النتائج!A30)</f>
        <v/>
      </c>
      <c r="B30" s="13" t="str">
        <f aca="false">IF(A30="","",النتائج!B30)</f>
        <v/>
      </c>
      <c r="C30" s="13" t="str">
        <f aca="false">IF(B30="","",COUNTIFS('الأسباب الجذرية'!$B$6:$B$40,B30,'الأسباب الجذرية'!$G$6:$G$40,"نعم"))</f>
        <v/>
      </c>
      <c r="D30" s="13" t="str">
        <f aca="false">IF(B30="","",COUNTIFS(الحلول!$C$6:$C$40,B30,الحلول!$H$6:$H$40,"نعم"))</f>
        <v/>
      </c>
      <c r="E30" s="13" t="str">
        <f aca="false">IF(A30="","",COUNTIF('ربط التنفيذ'!$D$6:$D$40,A30))</f>
        <v/>
      </c>
      <c r="F30" s="13" t="str">
        <f aca="false">IF(A30="","",COUNTIFS(المخرجات!$B$6:$B$40,A30,المخرجات!$H$6:$H$40,"سُلّم")&amp;" / "&amp;COUNTIF(المخرجات!$B$6:$B$40,A30))</f>
        <v/>
      </c>
      <c r="G30" s="17" t="str">
        <f aca="false">IF(A30="","",النتائج!H30)</f>
        <v/>
      </c>
      <c r="H30" s="13" t="str">
        <f aca="false">IF(A30="","",النتائج!I30)</f>
        <v/>
      </c>
      <c r="I30" s="13" t="str">
        <f aca="false">IF(A30="","",IF(COUNTIFS('خطة الضبط'!$A$6:$A$40,A30,'خطة الضبط'!$G$6:$G$40,"نعم")&gt;0,"نعم","لا"))</f>
        <v/>
      </c>
    </row>
    <row r="31" customFormat="false" ht="15" hidden="false" customHeight="false" outlineLevel="0" collapsed="false">
      <c r="A31" s="13" t="str">
        <f aca="false">IF(النتائج!A31="","",النتائج!A31)</f>
        <v/>
      </c>
      <c r="B31" s="13" t="str">
        <f aca="false">IF(A31="","",النتائج!B31)</f>
        <v/>
      </c>
      <c r="C31" s="13" t="str">
        <f aca="false">IF(B31="","",COUNTIFS('الأسباب الجذرية'!$B$6:$B$40,B31,'الأسباب الجذرية'!$G$6:$G$40,"نعم"))</f>
        <v/>
      </c>
      <c r="D31" s="13" t="str">
        <f aca="false">IF(B31="","",COUNTIFS(الحلول!$C$6:$C$40,B31,الحلول!$H$6:$H$40,"نعم"))</f>
        <v/>
      </c>
      <c r="E31" s="13" t="str">
        <f aca="false">IF(A31="","",COUNTIF('ربط التنفيذ'!$D$6:$D$40,A31))</f>
        <v/>
      </c>
      <c r="F31" s="13" t="str">
        <f aca="false">IF(A31="","",COUNTIFS(المخرجات!$B$6:$B$40,A31,المخرجات!$H$6:$H$40,"سُلّم")&amp;" / "&amp;COUNTIF(المخرجات!$B$6:$B$40,A31))</f>
        <v/>
      </c>
      <c r="G31" s="17" t="str">
        <f aca="false">IF(A31="","",النتائج!H31)</f>
        <v/>
      </c>
      <c r="H31" s="13" t="str">
        <f aca="false">IF(A31="","",النتائج!I31)</f>
        <v/>
      </c>
      <c r="I31" s="13" t="str">
        <f aca="false">IF(A31="","",IF(COUNTIFS('خطة الضبط'!$A$6:$A$40,A31,'خطة الضبط'!$G$6:$G$40,"نعم")&gt;0,"نعم","لا"))</f>
        <v/>
      </c>
    </row>
    <row r="32" customFormat="false" ht="15" hidden="false" customHeight="false" outlineLevel="0" collapsed="false">
      <c r="A32" s="13" t="str">
        <f aca="false">IF(النتائج!A32="","",النتائج!A32)</f>
        <v/>
      </c>
      <c r="B32" s="13" t="str">
        <f aca="false">IF(A32="","",النتائج!B32)</f>
        <v/>
      </c>
      <c r="C32" s="13" t="str">
        <f aca="false">IF(B32="","",COUNTIFS('الأسباب الجذرية'!$B$6:$B$40,B32,'الأسباب الجذرية'!$G$6:$G$40,"نعم"))</f>
        <v/>
      </c>
      <c r="D32" s="13" t="str">
        <f aca="false">IF(B32="","",COUNTIFS(الحلول!$C$6:$C$40,B32,الحلول!$H$6:$H$40,"نعم"))</f>
        <v/>
      </c>
      <c r="E32" s="13" t="str">
        <f aca="false">IF(A32="","",COUNTIF('ربط التنفيذ'!$D$6:$D$40,A32))</f>
        <v/>
      </c>
      <c r="F32" s="13" t="str">
        <f aca="false">IF(A32="","",COUNTIFS(المخرجات!$B$6:$B$40,A32,المخرجات!$H$6:$H$40,"سُلّم")&amp;" / "&amp;COUNTIF(المخرجات!$B$6:$B$40,A32))</f>
        <v/>
      </c>
      <c r="G32" s="17" t="str">
        <f aca="false">IF(A32="","",النتائج!H32)</f>
        <v/>
      </c>
      <c r="H32" s="13" t="str">
        <f aca="false">IF(A32="","",النتائج!I32)</f>
        <v/>
      </c>
      <c r="I32" s="13" t="str">
        <f aca="false">IF(A32="","",IF(COUNTIFS('خطة الضبط'!$A$6:$A$40,A32,'خطة الضبط'!$G$6:$G$40,"نعم")&gt;0,"نعم","لا"))</f>
        <v/>
      </c>
    </row>
    <row r="33" customFormat="false" ht="15" hidden="false" customHeight="false" outlineLevel="0" collapsed="false">
      <c r="A33" s="13" t="str">
        <f aca="false">IF(النتائج!A33="","",النتائج!A33)</f>
        <v/>
      </c>
      <c r="B33" s="13" t="str">
        <f aca="false">IF(A33="","",النتائج!B33)</f>
        <v/>
      </c>
      <c r="C33" s="13" t="str">
        <f aca="false">IF(B33="","",COUNTIFS('الأسباب الجذرية'!$B$6:$B$40,B33,'الأسباب الجذرية'!$G$6:$G$40,"نعم"))</f>
        <v/>
      </c>
      <c r="D33" s="13" t="str">
        <f aca="false">IF(B33="","",COUNTIFS(الحلول!$C$6:$C$40,B33,الحلول!$H$6:$H$40,"نعم"))</f>
        <v/>
      </c>
      <c r="E33" s="13" t="str">
        <f aca="false">IF(A33="","",COUNTIF('ربط التنفيذ'!$D$6:$D$40,A33))</f>
        <v/>
      </c>
      <c r="F33" s="13" t="str">
        <f aca="false">IF(A33="","",COUNTIFS(المخرجات!$B$6:$B$40,A33,المخرجات!$H$6:$H$40,"سُلّم")&amp;" / "&amp;COUNTIF(المخرجات!$B$6:$B$40,A33))</f>
        <v/>
      </c>
      <c r="G33" s="17" t="str">
        <f aca="false">IF(A33="","",النتائج!H33)</f>
        <v/>
      </c>
      <c r="H33" s="13" t="str">
        <f aca="false">IF(A33="","",النتائج!I33)</f>
        <v/>
      </c>
      <c r="I33" s="13" t="str">
        <f aca="false">IF(A33="","",IF(COUNTIFS('خطة الضبط'!$A$6:$A$40,A33,'خطة الضبط'!$G$6:$G$40,"نعم")&gt;0,"نعم","لا"))</f>
        <v/>
      </c>
    </row>
    <row r="34" customFormat="false" ht="15" hidden="false" customHeight="false" outlineLevel="0" collapsed="false">
      <c r="A34" s="13" t="str">
        <f aca="false">IF(النتائج!A34="","",النتائج!A34)</f>
        <v/>
      </c>
      <c r="B34" s="13" t="str">
        <f aca="false">IF(A34="","",النتائج!B34)</f>
        <v/>
      </c>
      <c r="C34" s="13" t="str">
        <f aca="false">IF(B34="","",COUNTIFS('الأسباب الجذرية'!$B$6:$B$40,B34,'الأسباب الجذرية'!$G$6:$G$40,"نعم"))</f>
        <v/>
      </c>
      <c r="D34" s="13" t="str">
        <f aca="false">IF(B34="","",COUNTIFS(الحلول!$C$6:$C$40,B34,الحلول!$H$6:$H$40,"نعم"))</f>
        <v/>
      </c>
      <c r="E34" s="13" t="str">
        <f aca="false">IF(A34="","",COUNTIF('ربط التنفيذ'!$D$6:$D$40,A34))</f>
        <v/>
      </c>
      <c r="F34" s="13" t="str">
        <f aca="false">IF(A34="","",COUNTIFS(المخرجات!$B$6:$B$40,A34,المخرجات!$H$6:$H$40,"سُلّم")&amp;" / "&amp;COUNTIF(المخرجات!$B$6:$B$40,A34))</f>
        <v/>
      </c>
      <c r="G34" s="17" t="str">
        <f aca="false">IF(A34="","",النتائج!H34)</f>
        <v/>
      </c>
      <c r="H34" s="13" t="str">
        <f aca="false">IF(A34="","",النتائج!I34)</f>
        <v/>
      </c>
      <c r="I34" s="13" t="str">
        <f aca="false">IF(A34="","",IF(COUNTIFS('خطة الضبط'!$A$6:$A$40,A34,'خطة الضبط'!$G$6:$G$40,"نعم")&gt;0,"نعم","لا"))</f>
        <v/>
      </c>
    </row>
    <row r="35" customFormat="false" ht="15" hidden="false" customHeight="false" outlineLevel="0" collapsed="false">
      <c r="A35" s="13" t="str">
        <f aca="false">IF(النتائج!A35="","",النتائج!A35)</f>
        <v/>
      </c>
      <c r="B35" s="13" t="str">
        <f aca="false">IF(A35="","",النتائج!B35)</f>
        <v/>
      </c>
      <c r="C35" s="13" t="str">
        <f aca="false">IF(B35="","",COUNTIFS('الأسباب الجذرية'!$B$6:$B$40,B35,'الأسباب الجذرية'!$G$6:$G$40,"نعم"))</f>
        <v/>
      </c>
      <c r="D35" s="13" t="str">
        <f aca="false">IF(B35="","",COUNTIFS(الحلول!$C$6:$C$40,B35,الحلول!$H$6:$H$40,"نعم"))</f>
        <v/>
      </c>
      <c r="E35" s="13" t="str">
        <f aca="false">IF(A35="","",COUNTIF('ربط التنفيذ'!$D$6:$D$40,A35))</f>
        <v/>
      </c>
      <c r="F35" s="13" t="str">
        <f aca="false">IF(A35="","",COUNTIFS(المخرجات!$B$6:$B$40,A35,المخرجات!$H$6:$H$40,"سُلّم")&amp;" / "&amp;COUNTIF(المخرجات!$B$6:$B$40,A35))</f>
        <v/>
      </c>
      <c r="G35" s="17" t="str">
        <f aca="false">IF(A35="","",النتائج!H35)</f>
        <v/>
      </c>
      <c r="H35" s="13" t="str">
        <f aca="false">IF(A35="","",النتائج!I35)</f>
        <v/>
      </c>
      <c r="I35" s="13" t="str">
        <f aca="false">IF(A35="","",IF(COUNTIFS('خطة الضبط'!$A$6:$A$40,A35,'خطة الضبط'!$G$6:$G$40,"نعم")&gt;0,"نعم","لا"))</f>
        <v/>
      </c>
    </row>
    <row r="36" customFormat="false" ht="15" hidden="false" customHeight="false" outlineLevel="0" collapsed="false">
      <c r="A36" s="13" t="str">
        <f aca="false">IF(النتائج!A36="","",النتائج!A36)</f>
        <v/>
      </c>
      <c r="B36" s="13" t="str">
        <f aca="false">IF(A36="","",النتائج!B36)</f>
        <v/>
      </c>
      <c r="C36" s="13" t="str">
        <f aca="false">IF(B36="","",COUNTIFS('الأسباب الجذرية'!$B$6:$B$40,B36,'الأسباب الجذرية'!$G$6:$G$40,"نعم"))</f>
        <v/>
      </c>
      <c r="D36" s="13" t="str">
        <f aca="false">IF(B36="","",COUNTIFS(الحلول!$C$6:$C$40,B36,الحلول!$H$6:$H$40,"نعم"))</f>
        <v/>
      </c>
      <c r="E36" s="13" t="str">
        <f aca="false">IF(A36="","",COUNTIF('ربط التنفيذ'!$D$6:$D$40,A36))</f>
        <v/>
      </c>
      <c r="F36" s="13" t="str">
        <f aca="false">IF(A36="","",COUNTIFS(المخرجات!$B$6:$B$40,A36,المخرجات!$H$6:$H$40,"سُلّم")&amp;" / "&amp;COUNTIF(المخرجات!$B$6:$B$40,A36))</f>
        <v/>
      </c>
      <c r="G36" s="17" t="str">
        <f aca="false">IF(A36="","",النتائج!H36)</f>
        <v/>
      </c>
      <c r="H36" s="13" t="str">
        <f aca="false">IF(A36="","",النتائج!I36)</f>
        <v/>
      </c>
      <c r="I36" s="13" t="str">
        <f aca="false">IF(A36="","",IF(COUNTIFS('خطة الضبط'!$A$6:$A$40,A36,'خطة الضبط'!$G$6:$G$40,"نعم")&gt;0,"نعم","لا"))</f>
        <v/>
      </c>
    </row>
    <row r="37" customFormat="false" ht="15" hidden="false" customHeight="false" outlineLevel="0" collapsed="false">
      <c r="A37" s="13" t="str">
        <f aca="false">IF(النتائج!A37="","",النتائج!A37)</f>
        <v/>
      </c>
      <c r="B37" s="13" t="str">
        <f aca="false">IF(A37="","",النتائج!B37)</f>
        <v/>
      </c>
      <c r="C37" s="13" t="str">
        <f aca="false">IF(B37="","",COUNTIFS('الأسباب الجذرية'!$B$6:$B$40,B37,'الأسباب الجذرية'!$G$6:$G$40,"نعم"))</f>
        <v/>
      </c>
      <c r="D37" s="13" t="str">
        <f aca="false">IF(B37="","",COUNTIFS(الحلول!$C$6:$C$40,B37,الحلول!$H$6:$H$40,"نعم"))</f>
        <v/>
      </c>
      <c r="E37" s="13" t="str">
        <f aca="false">IF(A37="","",COUNTIF('ربط التنفيذ'!$D$6:$D$40,A37))</f>
        <v/>
      </c>
      <c r="F37" s="13" t="str">
        <f aca="false">IF(A37="","",COUNTIFS(المخرجات!$B$6:$B$40,A37,المخرجات!$H$6:$H$40,"سُلّم")&amp;" / "&amp;COUNTIF(المخرجات!$B$6:$B$40,A37))</f>
        <v/>
      </c>
      <c r="G37" s="17" t="str">
        <f aca="false">IF(A37="","",النتائج!H37)</f>
        <v/>
      </c>
      <c r="H37" s="13" t="str">
        <f aca="false">IF(A37="","",النتائج!I37)</f>
        <v/>
      </c>
      <c r="I37" s="13" t="str">
        <f aca="false">IF(A37="","",IF(COUNTIFS('خطة الضبط'!$A$6:$A$40,A37,'خطة الضبط'!$G$6:$G$40,"نعم")&gt;0,"نعم","لا"))</f>
        <v/>
      </c>
    </row>
    <row r="38" customFormat="false" ht="15" hidden="false" customHeight="false" outlineLevel="0" collapsed="false">
      <c r="A38" s="13" t="str">
        <f aca="false">IF(النتائج!A38="","",النتائج!A38)</f>
        <v/>
      </c>
      <c r="B38" s="13" t="str">
        <f aca="false">IF(A38="","",النتائج!B38)</f>
        <v/>
      </c>
      <c r="C38" s="13" t="str">
        <f aca="false">IF(B38="","",COUNTIFS('الأسباب الجذرية'!$B$6:$B$40,B38,'الأسباب الجذرية'!$G$6:$G$40,"نعم"))</f>
        <v/>
      </c>
      <c r="D38" s="13" t="str">
        <f aca="false">IF(B38="","",COUNTIFS(الحلول!$C$6:$C$40,B38,الحلول!$H$6:$H$40,"نعم"))</f>
        <v/>
      </c>
      <c r="E38" s="13" t="str">
        <f aca="false">IF(A38="","",COUNTIF('ربط التنفيذ'!$D$6:$D$40,A38))</f>
        <v/>
      </c>
      <c r="F38" s="13" t="str">
        <f aca="false">IF(A38="","",COUNTIFS(المخرجات!$B$6:$B$40,A38,المخرجات!$H$6:$H$40,"سُلّم")&amp;" / "&amp;COUNTIF(المخرجات!$B$6:$B$40,A38))</f>
        <v/>
      </c>
      <c r="G38" s="17" t="str">
        <f aca="false">IF(A38="","",النتائج!H38)</f>
        <v/>
      </c>
      <c r="H38" s="13" t="str">
        <f aca="false">IF(A38="","",النتائج!I38)</f>
        <v/>
      </c>
      <c r="I38" s="13" t="str">
        <f aca="false">IF(A38="","",IF(COUNTIFS('خطة الضبط'!$A$6:$A$40,A38,'خطة الضبط'!$G$6:$G$40,"نعم")&gt;0,"نعم","لا"))</f>
        <v/>
      </c>
    </row>
    <row r="39" customFormat="false" ht="15" hidden="false" customHeight="false" outlineLevel="0" collapsed="false">
      <c r="A39" s="13" t="str">
        <f aca="false">IF(النتائج!A39="","",النتائج!A39)</f>
        <v/>
      </c>
      <c r="B39" s="13" t="str">
        <f aca="false">IF(A39="","",النتائج!B39)</f>
        <v/>
      </c>
      <c r="C39" s="13" t="str">
        <f aca="false">IF(B39="","",COUNTIFS('الأسباب الجذرية'!$B$6:$B$40,B39,'الأسباب الجذرية'!$G$6:$G$40,"نعم"))</f>
        <v/>
      </c>
      <c r="D39" s="13" t="str">
        <f aca="false">IF(B39="","",COUNTIFS(الحلول!$C$6:$C$40,B39,الحلول!$H$6:$H$40,"نعم"))</f>
        <v/>
      </c>
      <c r="E39" s="13" t="str">
        <f aca="false">IF(A39="","",COUNTIF('ربط التنفيذ'!$D$6:$D$40,A39))</f>
        <v/>
      </c>
      <c r="F39" s="13" t="str">
        <f aca="false">IF(A39="","",COUNTIFS(المخرجات!$B$6:$B$40,A39,المخرجات!$H$6:$H$40,"سُلّم")&amp;" / "&amp;COUNTIF(المخرجات!$B$6:$B$40,A39))</f>
        <v/>
      </c>
      <c r="G39" s="17" t="str">
        <f aca="false">IF(A39="","",النتائج!H39)</f>
        <v/>
      </c>
      <c r="H39" s="13" t="str">
        <f aca="false">IF(A39="","",النتائج!I39)</f>
        <v/>
      </c>
      <c r="I39" s="13" t="str">
        <f aca="false">IF(A39="","",IF(COUNTIFS('خطة الضبط'!$A$6:$A$40,A39,'خطة الضبط'!$G$6:$G$40,"نعم")&gt;0,"نعم","لا"))</f>
        <v/>
      </c>
    </row>
    <row r="40" customFormat="false" ht="15" hidden="false" customHeight="false" outlineLevel="0" collapsed="false">
      <c r="A40" s="13" t="str">
        <f aca="false">IF(النتائج!A40="","",النتائج!A40)</f>
        <v/>
      </c>
      <c r="B40" s="13" t="str">
        <f aca="false">IF(A40="","",النتائج!B40)</f>
        <v/>
      </c>
      <c r="C40" s="13" t="str">
        <f aca="false">IF(B40="","",COUNTIFS('الأسباب الجذرية'!$B$6:$B$40,B40,'الأسباب الجذرية'!$G$6:$G$40,"نعم"))</f>
        <v/>
      </c>
      <c r="D40" s="13" t="str">
        <f aca="false">IF(B40="","",COUNTIFS(الحلول!$C$6:$C$40,B40,الحلول!$H$6:$H$40,"نعم"))</f>
        <v/>
      </c>
      <c r="E40" s="13" t="str">
        <f aca="false">IF(A40="","",COUNTIF('ربط التنفيذ'!$D$6:$D$40,A40))</f>
        <v/>
      </c>
      <c r="F40" s="13" t="str">
        <f aca="false">IF(A40="","",COUNTIFS(المخرجات!$B$6:$B$40,A40,المخرجات!$H$6:$H$40,"سُلّم")&amp;" / "&amp;COUNTIF(المخرجات!$B$6:$B$40,A40))</f>
        <v/>
      </c>
      <c r="G40" s="17" t="str">
        <f aca="false">IF(A40="","",النتائج!H40)</f>
        <v/>
      </c>
      <c r="H40" s="13" t="str">
        <f aca="false">IF(A40="","",النتائج!I40)</f>
        <v/>
      </c>
      <c r="I40" s="13" t="str">
        <f aca="false">IF(A40="","",IF(COUNTIFS('خطة الضبط'!$A$6:$A$40,A40,'خطة الضبط'!$G$6:$G$40,"نعم")&gt;0,"نعم","لا"))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2026-10-11T05:20:36Z</dcterms:created>
  <dc:creator>openpyxl</dc:creator>
  <dc:description/>
  <dc:language>en-US</dc:language>
  <cp:lastModifiedBy/>
  <dcterms:modified xsi:type="dcterms:W3CDTF">2026-10-11T05:20:36Z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